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us\Documents\"/>
    </mc:Choice>
  </mc:AlternateContent>
  <bookViews>
    <workbookView xWindow="0" yWindow="0" windowWidth="17970" windowHeight="6120" activeTab="1"/>
  </bookViews>
  <sheets>
    <sheet name="version longue" sheetId="1" r:id="rId1"/>
    <sheet name="version moyenne" sheetId="2" r:id="rId2"/>
    <sheet name="version courte" sheetId="4" r:id="rId3"/>
    <sheet name="brouillon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2" l="1"/>
  <c r="D38" i="2"/>
  <c r="E38" i="2"/>
  <c r="F38" i="2"/>
  <c r="G38" i="2"/>
  <c r="H38" i="2"/>
  <c r="C39" i="2"/>
  <c r="D39" i="2"/>
  <c r="E39" i="2"/>
  <c r="F39" i="2"/>
  <c r="G39" i="2"/>
  <c r="H39" i="2"/>
  <c r="C40" i="2"/>
  <c r="D40" i="2"/>
  <c r="E40" i="2"/>
  <c r="F40" i="2"/>
  <c r="G40" i="2"/>
  <c r="H40" i="2"/>
  <c r="C41" i="2"/>
  <c r="D41" i="2"/>
  <c r="E41" i="2"/>
  <c r="F41" i="2"/>
  <c r="G41" i="2"/>
  <c r="H41" i="2"/>
  <c r="C42" i="2"/>
  <c r="D42" i="2"/>
  <c r="E42" i="2"/>
  <c r="F42" i="2"/>
  <c r="G42" i="2"/>
  <c r="H42" i="2"/>
  <c r="C43" i="2"/>
  <c r="D43" i="2"/>
  <c r="E43" i="2"/>
  <c r="F43" i="2"/>
  <c r="G43" i="2"/>
  <c r="H43" i="2"/>
  <c r="C44" i="2"/>
  <c r="D44" i="2"/>
  <c r="E44" i="2"/>
  <c r="F44" i="2"/>
  <c r="G44" i="2"/>
  <c r="H44" i="2"/>
  <c r="C45" i="2"/>
  <c r="D45" i="2"/>
  <c r="E45" i="2"/>
  <c r="F45" i="2"/>
  <c r="G45" i="2"/>
  <c r="H45" i="2"/>
  <c r="C46" i="2"/>
  <c r="D46" i="2"/>
  <c r="E46" i="2"/>
  <c r="F46" i="2"/>
  <c r="G46" i="2"/>
  <c r="H46" i="2"/>
  <c r="C47" i="2"/>
  <c r="D47" i="2"/>
  <c r="E47" i="2"/>
  <c r="F47" i="2"/>
  <c r="G47" i="2"/>
  <c r="H47" i="2"/>
  <c r="C48" i="2"/>
  <c r="D48" i="2"/>
  <c r="E48" i="2"/>
  <c r="F48" i="2"/>
  <c r="G48" i="2"/>
  <c r="H48" i="2"/>
  <c r="C49" i="2"/>
  <c r="D49" i="2"/>
  <c r="E49" i="2"/>
  <c r="F49" i="2"/>
  <c r="G49" i="2"/>
  <c r="H49" i="2"/>
  <c r="C50" i="2"/>
  <c r="D50" i="2"/>
  <c r="E50" i="2"/>
  <c r="F50" i="2"/>
  <c r="G50" i="2"/>
  <c r="H50" i="2"/>
  <c r="H37" i="2"/>
  <c r="G37" i="2"/>
  <c r="F37" i="2"/>
  <c r="E37" i="2"/>
  <c r="D37" i="2"/>
  <c r="C37" i="2"/>
  <c r="D31" i="2"/>
  <c r="E31" i="2"/>
  <c r="D32" i="2"/>
  <c r="E32" i="2"/>
  <c r="D33" i="2"/>
  <c r="E33" i="2"/>
  <c r="D34" i="2"/>
  <c r="E34" i="2"/>
  <c r="D21" i="2"/>
  <c r="E21" i="2"/>
  <c r="D22" i="2"/>
  <c r="E22" i="2"/>
  <c r="D23" i="2"/>
  <c r="E23" i="2"/>
  <c r="D24" i="2"/>
  <c r="E24" i="2"/>
  <c r="D25" i="2"/>
  <c r="E25" i="2"/>
  <c r="D26" i="2"/>
  <c r="E26" i="2"/>
  <c r="D27" i="2"/>
  <c r="E27" i="2"/>
  <c r="D28" i="2"/>
  <c r="E28" i="2"/>
  <c r="D29" i="2"/>
  <c r="E29" i="2"/>
  <c r="D30" i="2"/>
  <c r="E30" i="2"/>
  <c r="U223" i="3" l="1"/>
  <c r="R223" i="3"/>
  <c r="Q223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24" i="3"/>
  <c r="Q226" i="3" l="1"/>
  <c r="R226" i="3"/>
  <c r="Q227" i="3"/>
  <c r="R227" i="3"/>
  <c r="Q228" i="3"/>
  <c r="R228" i="3"/>
  <c r="Q229" i="3"/>
  <c r="R229" i="3"/>
  <c r="Q230" i="3"/>
  <c r="R230" i="3"/>
  <c r="Q231" i="3"/>
  <c r="R231" i="3"/>
  <c r="Q232" i="3"/>
  <c r="R232" i="3"/>
  <c r="Q233" i="3"/>
  <c r="R233" i="3"/>
  <c r="Q234" i="3"/>
  <c r="R234" i="3"/>
  <c r="Q235" i="3"/>
  <c r="R235" i="3"/>
  <c r="Q236" i="3"/>
  <c r="R236" i="3"/>
  <c r="Q237" i="3"/>
  <c r="R237" i="3"/>
  <c r="Q238" i="3"/>
  <c r="R238" i="3"/>
  <c r="Q239" i="3"/>
  <c r="R239" i="3"/>
  <c r="Q240" i="3"/>
  <c r="R240" i="3"/>
  <c r="Q241" i="3"/>
  <c r="R241" i="3"/>
  <c r="Q242" i="3"/>
  <c r="R242" i="3"/>
  <c r="Q243" i="3"/>
  <c r="R243" i="3"/>
  <c r="Q244" i="3"/>
  <c r="R244" i="3"/>
  <c r="Q245" i="3"/>
  <c r="R245" i="3"/>
  <c r="Q246" i="3"/>
  <c r="R246" i="3"/>
  <c r="Q247" i="3"/>
  <c r="R247" i="3"/>
  <c r="Q248" i="3"/>
  <c r="R248" i="3"/>
  <c r="Q249" i="3"/>
  <c r="R249" i="3"/>
  <c r="Q250" i="3"/>
  <c r="R250" i="3"/>
  <c r="Q251" i="3"/>
  <c r="R251" i="3"/>
  <c r="Q252" i="3"/>
  <c r="R252" i="3"/>
  <c r="Q253" i="3"/>
  <c r="R253" i="3"/>
  <c r="Q254" i="3"/>
  <c r="R254" i="3"/>
  <c r="Q255" i="3"/>
  <c r="R255" i="3"/>
  <c r="Q256" i="3"/>
  <c r="R256" i="3"/>
  <c r="Q257" i="3"/>
  <c r="R257" i="3"/>
  <c r="Q258" i="3"/>
  <c r="R258" i="3"/>
  <c r="Q259" i="3"/>
  <c r="R259" i="3"/>
  <c r="Q260" i="3"/>
  <c r="R260" i="3"/>
  <c r="Q261" i="3"/>
  <c r="R261" i="3"/>
  <c r="Q262" i="3"/>
  <c r="R262" i="3"/>
  <c r="Q263" i="3"/>
  <c r="R263" i="3"/>
  <c r="Q264" i="3"/>
  <c r="R264" i="3"/>
  <c r="Q265" i="3"/>
  <c r="R265" i="3"/>
  <c r="Q266" i="3"/>
  <c r="R266" i="3"/>
  <c r="Q267" i="3"/>
  <c r="R267" i="3"/>
  <c r="Q268" i="3"/>
  <c r="R268" i="3"/>
  <c r="Q269" i="3"/>
  <c r="R269" i="3"/>
  <c r="R225" i="3"/>
  <c r="Q225" i="3"/>
  <c r="AC236" i="3"/>
  <c r="AC235" i="3"/>
  <c r="AC226" i="3"/>
  <c r="AC228" i="3"/>
  <c r="AC229" i="3"/>
  <c r="AC233" i="3"/>
  <c r="AB236" i="3"/>
  <c r="AB235" i="3"/>
  <c r="AB226" i="3"/>
  <c r="AB228" i="3"/>
  <c r="AB229" i="3"/>
  <c r="AB233" i="3"/>
  <c r="Y236" i="3"/>
  <c r="Z236" i="3"/>
  <c r="AA236" i="3"/>
  <c r="X236" i="3"/>
  <c r="X235" i="3"/>
  <c r="Y235" i="3"/>
  <c r="Z235" i="3"/>
  <c r="AA235" i="3"/>
  <c r="W235" i="3"/>
  <c r="AA226" i="3"/>
  <c r="AA228" i="3"/>
  <c r="AA229" i="3"/>
  <c r="AA233" i="3"/>
  <c r="Z233" i="3"/>
  <c r="Z226" i="3"/>
  <c r="Z228" i="3"/>
  <c r="Z229" i="3"/>
  <c r="Y226" i="3"/>
  <c r="Y229" i="3"/>
  <c r="Y233" i="3"/>
  <c r="Y228" i="3"/>
  <c r="X228" i="3"/>
  <c r="X229" i="3"/>
  <c r="X233" i="3"/>
  <c r="X226" i="3"/>
  <c r="C36" i="4" l="1"/>
  <c r="D36" i="4"/>
  <c r="E36" i="4"/>
  <c r="F36" i="4"/>
  <c r="G36" i="4"/>
  <c r="H36" i="4"/>
  <c r="C37" i="4"/>
  <c r="D37" i="4"/>
  <c r="E37" i="4"/>
  <c r="F37" i="4"/>
  <c r="G37" i="4"/>
  <c r="H37" i="4"/>
  <c r="C38" i="4"/>
  <c r="D38" i="4"/>
  <c r="E38" i="4"/>
  <c r="F38" i="4"/>
  <c r="G38" i="4"/>
  <c r="H38" i="4"/>
  <c r="C39" i="4"/>
  <c r="D39" i="4"/>
  <c r="E39" i="4"/>
  <c r="F39" i="4"/>
  <c r="G39" i="4"/>
  <c r="H39" i="4"/>
  <c r="C40" i="4"/>
  <c r="D40" i="4"/>
  <c r="E40" i="4"/>
  <c r="F40" i="4"/>
  <c r="G40" i="4"/>
  <c r="H40" i="4"/>
  <c r="C41" i="4"/>
  <c r="D41" i="4"/>
  <c r="E41" i="4"/>
  <c r="F41" i="4"/>
  <c r="G41" i="4"/>
  <c r="H41" i="4"/>
  <c r="C42" i="4"/>
  <c r="D42" i="4"/>
  <c r="E42" i="4"/>
  <c r="F42" i="4"/>
  <c r="G42" i="4"/>
  <c r="H42" i="4"/>
  <c r="C43" i="4"/>
  <c r="D43" i="4"/>
  <c r="E43" i="4"/>
  <c r="F43" i="4"/>
  <c r="G43" i="4"/>
  <c r="H43" i="4"/>
  <c r="C44" i="4"/>
  <c r="D44" i="4"/>
  <c r="E44" i="4"/>
  <c r="F44" i="4"/>
  <c r="G44" i="4"/>
  <c r="H44" i="4"/>
  <c r="C45" i="4"/>
  <c r="D45" i="4"/>
  <c r="E45" i="4"/>
  <c r="F45" i="4"/>
  <c r="G45" i="4"/>
  <c r="H45" i="4"/>
  <c r="C46" i="4"/>
  <c r="D46" i="4"/>
  <c r="E46" i="4"/>
  <c r="F46" i="4"/>
  <c r="G46" i="4"/>
  <c r="H46" i="4"/>
  <c r="C47" i="4"/>
  <c r="D47" i="4"/>
  <c r="E47" i="4"/>
  <c r="F47" i="4"/>
  <c r="G47" i="4"/>
  <c r="H47" i="4"/>
  <c r="H35" i="4"/>
  <c r="G35" i="4"/>
  <c r="F35" i="4"/>
  <c r="E35" i="4"/>
  <c r="D35" i="4"/>
  <c r="C35" i="4"/>
  <c r="D23" i="4"/>
  <c r="E23" i="4"/>
  <c r="D24" i="4"/>
  <c r="E24" i="4"/>
  <c r="D25" i="4"/>
  <c r="E25" i="4"/>
  <c r="D26" i="4"/>
  <c r="E26" i="4"/>
  <c r="D27" i="4"/>
  <c r="E27" i="4"/>
  <c r="D28" i="4"/>
  <c r="E28" i="4"/>
  <c r="D29" i="4"/>
  <c r="E29" i="4"/>
  <c r="D30" i="4"/>
  <c r="E30" i="4"/>
  <c r="D31" i="4"/>
  <c r="E31" i="4"/>
  <c r="D32" i="4"/>
  <c r="E32" i="4"/>
  <c r="D20" i="4"/>
  <c r="E20" i="4"/>
  <c r="D21" i="4"/>
  <c r="E21" i="4"/>
  <c r="D22" i="4"/>
  <c r="E22" i="4"/>
  <c r="AD170" i="3" l="1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171" i="3"/>
  <c r="AD171" i="3"/>
  <c r="AE173" i="3"/>
  <c r="AE174" i="3"/>
  <c r="AE175" i="3"/>
  <c r="AE176" i="3"/>
  <c r="AE177" i="3"/>
  <c r="AE178" i="3"/>
  <c r="AE179" i="3"/>
  <c r="AE180" i="3"/>
  <c r="AE181" i="3"/>
  <c r="AE182" i="3"/>
  <c r="AE183" i="3"/>
  <c r="AE184" i="3"/>
  <c r="AE185" i="3"/>
  <c r="AE186" i="3"/>
  <c r="AE187" i="3"/>
  <c r="AE188" i="3"/>
  <c r="AE189" i="3"/>
  <c r="AE190" i="3"/>
  <c r="AE191" i="3"/>
  <c r="AE192" i="3"/>
  <c r="AE193" i="3"/>
  <c r="AE194" i="3"/>
  <c r="AE195" i="3"/>
  <c r="AE196" i="3"/>
  <c r="AE197" i="3"/>
  <c r="AE198" i="3"/>
  <c r="AE199" i="3"/>
  <c r="AE200" i="3"/>
  <c r="AE201" i="3"/>
  <c r="AE202" i="3"/>
  <c r="AE203" i="3"/>
  <c r="AE204" i="3"/>
  <c r="AE205" i="3"/>
  <c r="AE206" i="3"/>
  <c r="AE207" i="3"/>
  <c r="AE208" i="3"/>
  <c r="AE209" i="3"/>
  <c r="AE210" i="3"/>
  <c r="AE211" i="3"/>
  <c r="AE212" i="3"/>
  <c r="AE213" i="3"/>
  <c r="AE214" i="3"/>
  <c r="AE215" i="3"/>
  <c r="AE216" i="3"/>
  <c r="AE217" i="3"/>
  <c r="AE218" i="3"/>
  <c r="AE219" i="3"/>
  <c r="AE220" i="3"/>
  <c r="AE172" i="3"/>
  <c r="AF172" i="3"/>
  <c r="AC172" i="3"/>
  <c r="AC176" i="3"/>
  <c r="AC180" i="3"/>
  <c r="AC178" i="3"/>
  <c r="AB183" i="3"/>
  <c r="AB182" i="3"/>
  <c r="AB172" i="3"/>
  <c r="AB176" i="3"/>
  <c r="AB178" i="3"/>
  <c r="AB180" i="3"/>
  <c r="Z183" i="3"/>
  <c r="AA183" i="3"/>
  <c r="Y183" i="3"/>
  <c r="Y182" i="3"/>
  <c r="Z182" i="3"/>
  <c r="AA182" i="3"/>
  <c r="X182" i="3"/>
  <c r="AA172" i="3"/>
  <c r="AA176" i="3"/>
  <c r="AA180" i="3"/>
  <c r="AA178" i="3"/>
  <c r="Z178" i="3"/>
  <c r="Z180" i="3"/>
  <c r="Z172" i="3"/>
  <c r="Z176" i="3"/>
  <c r="Y176" i="3"/>
  <c r="Y178" i="3"/>
  <c r="Y180" i="3"/>
  <c r="Y172" i="3"/>
  <c r="AD172" i="3" l="1"/>
  <c r="AF173" i="3"/>
  <c r="AC182" i="3"/>
  <c r="AC183" i="3" s="1"/>
  <c r="V121" i="3"/>
  <c r="V122" i="3"/>
  <c r="V123" i="3"/>
  <c r="V124" i="3"/>
  <c r="V125" i="3"/>
  <c r="V126" i="3"/>
  <c r="V127" i="3"/>
  <c r="V128" i="3"/>
  <c r="V129" i="3"/>
  <c r="V130" i="3"/>
  <c r="V131" i="3"/>
  <c r="V132" i="3"/>
  <c r="V133" i="3"/>
  <c r="V134" i="3"/>
  <c r="V135" i="3"/>
  <c r="V136" i="3"/>
  <c r="V137" i="3"/>
  <c r="V138" i="3"/>
  <c r="V139" i="3"/>
  <c r="V140" i="3"/>
  <c r="V141" i="3"/>
  <c r="V142" i="3"/>
  <c r="V143" i="3"/>
  <c r="V144" i="3"/>
  <c r="V145" i="3"/>
  <c r="V146" i="3"/>
  <c r="V147" i="3"/>
  <c r="V148" i="3"/>
  <c r="V149" i="3"/>
  <c r="V150" i="3"/>
  <c r="V151" i="3"/>
  <c r="V152" i="3"/>
  <c r="V153" i="3"/>
  <c r="V154" i="3"/>
  <c r="V155" i="3"/>
  <c r="V156" i="3"/>
  <c r="V157" i="3"/>
  <c r="V158" i="3"/>
  <c r="V159" i="3"/>
  <c r="V160" i="3"/>
  <c r="V161" i="3"/>
  <c r="V162" i="3"/>
  <c r="V163" i="3"/>
  <c r="V164" i="3"/>
  <c r="V165" i="3"/>
  <c r="V166" i="3"/>
  <c r="V167" i="3"/>
  <c r="V168" i="3"/>
  <c r="V169" i="3"/>
  <c r="W122" i="3"/>
  <c r="X122" i="3"/>
  <c r="W123" i="3"/>
  <c r="X123" i="3"/>
  <c r="W124" i="3"/>
  <c r="X124" i="3"/>
  <c r="W125" i="3"/>
  <c r="X125" i="3"/>
  <c r="W126" i="3"/>
  <c r="X126" i="3"/>
  <c r="W127" i="3"/>
  <c r="X127" i="3"/>
  <c r="W128" i="3"/>
  <c r="X128" i="3"/>
  <c r="W129" i="3"/>
  <c r="X129" i="3"/>
  <c r="W130" i="3"/>
  <c r="X130" i="3"/>
  <c r="W131" i="3"/>
  <c r="X131" i="3"/>
  <c r="W132" i="3"/>
  <c r="X132" i="3"/>
  <c r="W133" i="3"/>
  <c r="X133" i="3"/>
  <c r="W134" i="3"/>
  <c r="X134" i="3"/>
  <c r="W135" i="3"/>
  <c r="X135" i="3"/>
  <c r="W136" i="3"/>
  <c r="X136" i="3"/>
  <c r="W137" i="3"/>
  <c r="X137" i="3"/>
  <c r="W138" i="3"/>
  <c r="X138" i="3"/>
  <c r="W139" i="3"/>
  <c r="X139" i="3"/>
  <c r="W140" i="3"/>
  <c r="X140" i="3"/>
  <c r="W141" i="3"/>
  <c r="X141" i="3"/>
  <c r="W142" i="3"/>
  <c r="X142" i="3"/>
  <c r="W143" i="3"/>
  <c r="X143" i="3"/>
  <c r="W144" i="3"/>
  <c r="X144" i="3"/>
  <c r="W145" i="3"/>
  <c r="X145" i="3"/>
  <c r="W146" i="3"/>
  <c r="X146" i="3"/>
  <c r="W147" i="3"/>
  <c r="X147" i="3"/>
  <c r="W148" i="3"/>
  <c r="X148" i="3"/>
  <c r="W149" i="3"/>
  <c r="X149" i="3"/>
  <c r="W150" i="3"/>
  <c r="X150" i="3"/>
  <c r="W151" i="3"/>
  <c r="X151" i="3"/>
  <c r="W152" i="3"/>
  <c r="X152" i="3"/>
  <c r="W153" i="3"/>
  <c r="X153" i="3"/>
  <c r="W154" i="3"/>
  <c r="X154" i="3"/>
  <c r="W155" i="3"/>
  <c r="X155" i="3"/>
  <c r="W156" i="3"/>
  <c r="X156" i="3"/>
  <c r="W157" i="3"/>
  <c r="X157" i="3"/>
  <c r="W158" i="3"/>
  <c r="X158" i="3"/>
  <c r="W159" i="3"/>
  <c r="X159" i="3"/>
  <c r="W160" i="3"/>
  <c r="X160" i="3"/>
  <c r="W161" i="3"/>
  <c r="X161" i="3"/>
  <c r="W162" i="3"/>
  <c r="X162" i="3"/>
  <c r="W163" i="3"/>
  <c r="X163" i="3"/>
  <c r="W164" i="3"/>
  <c r="X164" i="3"/>
  <c r="W165" i="3"/>
  <c r="X165" i="3"/>
  <c r="W166" i="3"/>
  <c r="X166" i="3"/>
  <c r="W167" i="3"/>
  <c r="X167" i="3"/>
  <c r="W168" i="3"/>
  <c r="X168" i="3"/>
  <c r="W169" i="3"/>
  <c r="X169" i="3"/>
  <c r="X121" i="3"/>
  <c r="W121" i="3"/>
  <c r="V120" i="3"/>
  <c r="AD173" i="3" l="1"/>
  <c r="AF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174" i="3"/>
  <c r="K186" i="3"/>
  <c r="L186" i="3"/>
  <c r="K187" i="3"/>
  <c r="L187" i="3"/>
  <c r="K188" i="3"/>
  <c r="L188" i="3"/>
  <c r="K189" i="3"/>
  <c r="L189" i="3"/>
  <c r="K190" i="3"/>
  <c r="L190" i="3"/>
  <c r="K191" i="3"/>
  <c r="L191" i="3"/>
  <c r="K192" i="3"/>
  <c r="L192" i="3"/>
  <c r="K193" i="3"/>
  <c r="L193" i="3"/>
  <c r="K194" i="3"/>
  <c r="L194" i="3"/>
  <c r="K195" i="3"/>
  <c r="L195" i="3"/>
  <c r="K196" i="3"/>
  <c r="L196" i="3"/>
  <c r="K197" i="3"/>
  <c r="L197" i="3"/>
  <c r="K198" i="3"/>
  <c r="L198" i="3"/>
  <c r="K199" i="3"/>
  <c r="L199" i="3"/>
  <c r="K200" i="3"/>
  <c r="L200" i="3"/>
  <c r="K201" i="3"/>
  <c r="L201" i="3"/>
  <c r="K202" i="3"/>
  <c r="L202" i="3"/>
  <c r="K203" i="3"/>
  <c r="L203" i="3"/>
  <c r="K204" i="3"/>
  <c r="L204" i="3"/>
  <c r="K205" i="3"/>
  <c r="L205" i="3"/>
  <c r="K206" i="3"/>
  <c r="L206" i="3"/>
  <c r="K207" i="3"/>
  <c r="L207" i="3"/>
  <c r="K208" i="3"/>
  <c r="L208" i="3"/>
  <c r="K209" i="3"/>
  <c r="L209" i="3"/>
  <c r="K210" i="3"/>
  <c r="L210" i="3"/>
  <c r="K211" i="3"/>
  <c r="L211" i="3"/>
  <c r="K212" i="3"/>
  <c r="L212" i="3"/>
  <c r="K213" i="3"/>
  <c r="L213" i="3"/>
  <c r="K214" i="3"/>
  <c r="L214" i="3"/>
  <c r="K215" i="3"/>
  <c r="L215" i="3"/>
  <c r="K216" i="3"/>
  <c r="L216" i="3"/>
  <c r="K217" i="3"/>
  <c r="L217" i="3"/>
  <c r="K218" i="3"/>
  <c r="L218" i="3"/>
  <c r="K219" i="3"/>
  <c r="L219" i="3"/>
  <c r="K220" i="3"/>
  <c r="L220" i="3"/>
  <c r="K221" i="3"/>
  <c r="L221" i="3"/>
  <c r="K222" i="3"/>
  <c r="L222" i="3"/>
  <c r="K223" i="3"/>
  <c r="L223" i="3"/>
  <c r="L185" i="3"/>
  <c r="K185" i="3"/>
  <c r="K182" i="3"/>
  <c r="K181" i="3" s="1"/>
  <c r="K180" i="3" s="1"/>
  <c r="K179" i="3" s="1"/>
  <c r="K178" i="3" s="1"/>
  <c r="K177" i="3" s="1"/>
  <c r="K176" i="3" s="1"/>
  <c r="K175" i="3" s="1"/>
  <c r="K174" i="3" s="1"/>
  <c r="L182" i="3"/>
  <c r="L181" i="3" s="1"/>
  <c r="L180" i="3" s="1"/>
  <c r="L179" i="3" s="1"/>
  <c r="L178" i="3" s="1"/>
  <c r="L177" i="3" s="1"/>
  <c r="L176" i="3" s="1"/>
  <c r="L175" i="3" s="1"/>
  <c r="L174" i="3" s="1"/>
  <c r="L183" i="3"/>
  <c r="K183" i="3"/>
  <c r="AD174" i="3" l="1"/>
  <c r="AF175" i="3"/>
  <c r="C38" i="1"/>
  <c r="D38" i="1"/>
  <c r="E38" i="1"/>
  <c r="F38" i="1"/>
  <c r="G38" i="1"/>
  <c r="H38" i="1"/>
  <c r="C39" i="1"/>
  <c r="D39" i="1"/>
  <c r="E39" i="1"/>
  <c r="F39" i="1"/>
  <c r="G39" i="1"/>
  <c r="H39" i="1"/>
  <c r="C40" i="1"/>
  <c r="D40" i="1"/>
  <c r="E40" i="1"/>
  <c r="F40" i="1"/>
  <c r="G40" i="1"/>
  <c r="H40" i="1"/>
  <c r="C41" i="1"/>
  <c r="D41" i="1"/>
  <c r="E41" i="1"/>
  <c r="F41" i="1"/>
  <c r="G41" i="1"/>
  <c r="H41" i="1"/>
  <c r="C42" i="1"/>
  <c r="D42" i="1"/>
  <c r="E42" i="1"/>
  <c r="F42" i="1"/>
  <c r="G42" i="1"/>
  <c r="H42" i="1"/>
  <c r="C43" i="1"/>
  <c r="D43" i="1"/>
  <c r="E43" i="1"/>
  <c r="F43" i="1"/>
  <c r="G43" i="1"/>
  <c r="H43" i="1"/>
  <c r="C44" i="1"/>
  <c r="D44" i="1"/>
  <c r="E44" i="1"/>
  <c r="F44" i="1"/>
  <c r="G44" i="1"/>
  <c r="H44" i="1"/>
  <c r="C45" i="1"/>
  <c r="D45" i="1"/>
  <c r="E45" i="1"/>
  <c r="F45" i="1"/>
  <c r="G45" i="1"/>
  <c r="H45" i="1"/>
  <c r="C46" i="1"/>
  <c r="D46" i="1"/>
  <c r="E46" i="1"/>
  <c r="F46" i="1"/>
  <c r="G46" i="1"/>
  <c r="H46" i="1"/>
  <c r="C47" i="1"/>
  <c r="D47" i="1"/>
  <c r="E47" i="1"/>
  <c r="F47" i="1"/>
  <c r="G47" i="1"/>
  <c r="H47" i="1"/>
  <c r="C48" i="1"/>
  <c r="D48" i="1"/>
  <c r="E48" i="1"/>
  <c r="F48" i="1"/>
  <c r="G48" i="1"/>
  <c r="H48" i="1"/>
  <c r="C49" i="1"/>
  <c r="D49" i="1"/>
  <c r="E49" i="1"/>
  <c r="F49" i="1"/>
  <c r="G49" i="1"/>
  <c r="H49" i="1"/>
  <c r="C50" i="1"/>
  <c r="D50" i="1"/>
  <c r="E50" i="1"/>
  <c r="F50" i="1"/>
  <c r="G50" i="1"/>
  <c r="H50" i="1"/>
  <c r="H37" i="1"/>
  <c r="G37" i="1"/>
  <c r="F37" i="1"/>
  <c r="E37" i="1"/>
  <c r="D37" i="1"/>
  <c r="C37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21" i="1"/>
  <c r="E21" i="1"/>
  <c r="D22" i="1"/>
  <c r="E22" i="1"/>
  <c r="D23" i="1"/>
  <c r="E23" i="1"/>
  <c r="P122" i="3"/>
  <c r="Q122" i="3"/>
  <c r="P123" i="3"/>
  <c r="Q123" i="3"/>
  <c r="O123" i="3" s="1"/>
  <c r="P124" i="3"/>
  <c r="Q124" i="3"/>
  <c r="O124" i="3" s="1"/>
  <c r="P125" i="3"/>
  <c r="Q125" i="3"/>
  <c r="O125" i="3" s="1"/>
  <c r="P126" i="3"/>
  <c r="Q126" i="3"/>
  <c r="P127" i="3"/>
  <c r="Q127" i="3"/>
  <c r="O127" i="3" s="1"/>
  <c r="P128" i="3"/>
  <c r="Q128" i="3"/>
  <c r="O128" i="3" s="1"/>
  <c r="P129" i="3"/>
  <c r="Q129" i="3"/>
  <c r="O129" i="3" s="1"/>
  <c r="P130" i="3"/>
  <c r="Q130" i="3"/>
  <c r="P131" i="3"/>
  <c r="Q131" i="3"/>
  <c r="O131" i="3" s="1"/>
  <c r="P132" i="3"/>
  <c r="Q132" i="3"/>
  <c r="O132" i="3" s="1"/>
  <c r="P133" i="3"/>
  <c r="Q133" i="3"/>
  <c r="O133" i="3" s="1"/>
  <c r="P134" i="3"/>
  <c r="Q134" i="3"/>
  <c r="P135" i="3"/>
  <c r="Q135" i="3"/>
  <c r="O135" i="3" s="1"/>
  <c r="P136" i="3"/>
  <c r="Q136" i="3"/>
  <c r="O136" i="3" s="1"/>
  <c r="P137" i="3"/>
  <c r="Q137" i="3"/>
  <c r="O137" i="3" s="1"/>
  <c r="P138" i="3"/>
  <c r="Q138" i="3"/>
  <c r="P139" i="3"/>
  <c r="Q139" i="3"/>
  <c r="O139" i="3" s="1"/>
  <c r="P140" i="3"/>
  <c r="Q140" i="3"/>
  <c r="O140" i="3" s="1"/>
  <c r="P141" i="3"/>
  <c r="Q141" i="3"/>
  <c r="O141" i="3" s="1"/>
  <c r="P142" i="3"/>
  <c r="Q142" i="3"/>
  <c r="P143" i="3"/>
  <c r="Q143" i="3"/>
  <c r="O143" i="3" s="1"/>
  <c r="P144" i="3"/>
  <c r="Q144" i="3"/>
  <c r="O144" i="3" s="1"/>
  <c r="P145" i="3"/>
  <c r="Q145" i="3"/>
  <c r="O145" i="3" s="1"/>
  <c r="P146" i="3"/>
  <c r="Q146" i="3"/>
  <c r="P147" i="3"/>
  <c r="Q147" i="3"/>
  <c r="O147" i="3" s="1"/>
  <c r="P148" i="3"/>
  <c r="Q148" i="3"/>
  <c r="O148" i="3" s="1"/>
  <c r="P149" i="3"/>
  <c r="Q149" i="3"/>
  <c r="O149" i="3" s="1"/>
  <c r="P150" i="3"/>
  <c r="Q150" i="3"/>
  <c r="P151" i="3"/>
  <c r="Q151" i="3"/>
  <c r="O151" i="3" s="1"/>
  <c r="P152" i="3"/>
  <c r="Q152" i="3"/>
  <c r="O152" i="3" s="1"/>
  <c r="P153" i="3"/>
  <c r="Q153" i="3"/>
  <c r="O153" i="3" s="1"/>
  <c r="P154" i="3"/>
  <c r="Q154" i="3"/>
  <c r="P155" i="3"/>
  <c r="Q155" i="3"/>
  <c r="O155" i="3" s="1"/>
  <c r="P156" i="3"/>
  <c r="Q156" i="3"/>
  <c r="O156" i="3" s="1"/>
  <c r="P157" i="3"/>
  <c r="Q157" i="3"/>
  <c r="O157" i="3" s="1"/>
  <c r="P158" i="3"/>
  <c r="Q158" i="3"/>
  <c r="P159" i="3"/>
  <c r="Q159" i="3"/>
  <c r="O159" i="3" s="1"/>
  <c r="P160" i="3"/>
  <c r="Q160" i="3"/>
  <c r="O160" i="3" s="1"/>
  <c r="P161" i="3"/>
  <c r="Q161" i="3"/>
  <c r="O161" i="3" s="1"/>
  <c r="P162" i="3"/>
  <c r="Q162" i="3"/>
  <c r="P163" i="3"/>
  <c r="Q163" i="3"/>
  <c r="O163" i="3" s="1"/>
  <c r="P164" i="3"/>
  <c r="Q164" i="3"/>
  <c r="O164" i="3" s="1"/>
  <c r="P165" i="3"/>
  <c r="Q165" i="3"/>
  <c r="O165" i="3" s="1"/>
  <c r="P166" i="3"/>
  <c r="Q166" i="3"/>
  <c r="P167" i="3"/>
  <c r="Q167" i="3"/>
  <c r="O167" i="3" s="1"/>
  <c r="P168" i="3"/>
  <c r="Q168" i="3"/>
  <c r="O168" i="3" s="1"/>
  <c r="P169" i="3"/>
  <c r="Q169" i="3"/>
  <c r="O169" i="3" s="1"/>
  <c r="Q121" i="3"/>
  <c r="P121" i="3"/>
  <c r="O121" i="3"/>
  <c r="O122" i="3"/>
  <c r="O126" i="3"/>
  <c r="O130" i="3"/>
  <c r="O134" i="3"/>
  <c r="O138" i="3"/>
  <c r="O142" i="3"/>
  <c r="O146" i="3"/>
  <c r="O150" i="3"/>
  <c r="O154" i="3"/>
  <c r="O158" i="3"/>
  <c r="O162" i="3"/>
  <c r="O166" i="3"/>
  <c r="O120" i="3"/>
  <c r="AD175" i="3" l="1"/>
  <c r="AF176" i="3"/>
  <c r="I172" i="3"/>
  <c r="J172" i="3" s="1"/>
  <c r="K171" i="3"/>
  <c r="I171" i="3"/>
  <c r="AD176" i="3" l="1"/>
  <c r="AF177" i="3"/>
  <c r="N106" i="3"/>
  <c r="N107" i="3"/>
  <c r="N108" i="3"/>
  <c r="N109" i="3"/>
  <c r="N110" i="3"/>
  <c r="N111" i="3"/>
  <c r="N112" i="3"/>
  <c r="N113" i="3"/>
  <c r="N114" i="3"/>
  <c r="N11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M105" i="3"/>
  <c r="M66" i="3"/>
  <c r="M98" i="3"/>
  <c r="L98" i="3"/>
  <c r="L105" i="3"/>
  <c r="L66" i="3"/>
  <c r="K66" i="3"/>
  <c r="K98" i="3"/>
  <c r="K105" i="3"/>
  <c r="AD177" i="3" l="1"/>
  <c r="AF178" i="3"/>
  <c r="AA49" i="3"/>
  <c r="AA50" i="3"/>
  <c r="AA51" i="3"/>
  <c r="AA52" i="3"/>
  <c r="AA53" i="3"/>
  <c r="AA54" i="3"/>
  <c r="AA48" i="3"/>
  <c r="AB51" i="3"/>
  <c r="AC51" i="3"/>
  <c r="AB52" i="3"/>
  <c r="AC52" i="3"/>
  <c r="AB53" i="3"/>
  <c r="AC53" i="3"/>
  <c r="AB54" i="3"/>
  <c r="AC54" i="3"/>
  <c r="AC50" i="3"/>
  <c r="AB50" i="3"/>
  <c r="AB48" i="3"/>
  <c r="AC48" i="3"/>
  <c r="AD178" i="3" l="1"/>
  <c r="AF179" i="3"/>
  <c r="Y68" i="3"/>
  <c r="X68" i="3" s="1"/>
  <c r="Z68" i="3"/>
  <c r="Y69" i="3"/>
  <c r="Z69" i="3"/>
  <c r="Y70" i="3"/>
  <c r="X70" i="3" s="1"/>
  <c r="Z70" i="3"/>
  <c r="Y71" i="3"/>
  <c r="Z71" i="3"/>
  <c r="Y72" i="3"/>
  <c r="X72" i="3" s="1"/>
  <c r="Z72" i="3"/>
  <c r="Y73" i="3"/>
  <c r="Z73" i="3"/>
  <c r="Y74" i="3"/>
  <c r="X74" i="3" s="1"/>
  <c r="Z74" i="3"/>
  <c r="Y75" i="3"/>
  <c r="Z75" i="3"/>
  <c r="Y76" i="3"/>
  <c r="X76" i="3" s="1"/>
  <c r="Z76" i="3"/>
  <c r="Y77" i="3"/>
  <c r="Z77" i="3"/>
  <c r="Y78" i="3"/>
  <c r="X78" i="3" s="1"/>
  <c r="Z78" i="3"/>
  <c r="Y79" i="3"/>
  <c r="Z79" i="3"/>
  <c r="Y80" i="3"/>
  <c r="X80" i="3" s="1"/>
  <c r="Z80" i="3"/>
  <c r="Y81" i="3"/>
  <c r="Z81" i="3"/>
  <c r="Y82" i="3"/>
  <c r="X82" i="3" s="1"/>
  <c r="Z82" i="3"/>
  <c r="Y83" i="3"/>
  <c r="Z83" i="3"/>
  <c r="Y84" i="3"/>
  <c r="X84" i="3" s="1"/>
  <c r="Z84" i="3"/>
  <c r="Y85" i="3"/>
  <c r="Z85" i="3"/>
  <c r="Y86" i="3"/>
  <c r="X86" i="3" s="1"/>
  <c r="Z86" i="3"/>
  <c r="Y87" i="3"/>
  <c r="Z87" i="3"/>
  <c r="Y88" i="3"/>
  <c r="X88" i="3" s="1"/>
  <c r="Z88" i="3"/>
  <c r="Y89" i="3"/>
  <c r="Z89" i="3"/>
  <c r="Y90" i="3"/>
  <c r="X90" i="3" s="1"/>
  <c r="Z90" i="3"/>
  <c r="Y91" i="3"/>
  <c r="Z91" i="3"/>
  <c r="Y92" i="3"/>
  <c r="X92" i="3" s="1"/>
  <c r="Z92" i="3"/>
  <c r="Y93" i="3"/>
  <c r="Z93" i="3"/>
  <c r="Y94" i="3"/>
  <c r="X94" i="3" s="1"/>
  <c r="Z94" i="3"/>
  <c r="Y95" i="3"/>
  <c r="Z95" i="3"/>
  <c r="Y96" i="3"/>
  <c r="X96" i="3" s="1"/>
  <c r="Z96" i="3"/>
  <c r="Y97" i="3"/>
  <c r="Z97" i="3"/>
  <c r="Y98" i="3"/>
  <c r="X98" i="3" s="1"/>
  <c r="Z98" i="3"/>
  <c r="Y99" i="3"/>
  <c r="Z99" i="3"/>
  <c r="Y100" i="3"/>
  <c r="X100" i="3" s="1"/>
  <c r="Z100" i="3"/>
  <c r="Y101" i="3"/>
  <c r="Z101" i="3"/>
  <c r="Y102" i="3"/>
  <c r="X102" i="3" s="1"/>
  <c r="Z102" i="3"/>
  <c r="Y103" i="3"/>
  <c r="Z103" i="3"/>
  <c r="Y104" i="3"/>
  <c r="X104" i="3" s="1"/>
  <c r="Z104" i="3"/>
  <c r="Y105" i="3"/>
  <c r="Z105" i="3"/>
  <c r="Y106" i="3"/>
  <c r="X106" i="3" s="1"/>
  <c r="Z106" i="3"/>
  <c r="Y107" i="3"/>
  <c r="Z107" i="3"/>
  <c r="Y108" i="3"/>
  <c r="X108" i="3" s="1"/>
  <c r="Z108" i="3"/>
  <c r="Y109" i="3"/>
  <c r="Z109" i="3"/>
  <c r="Y110" i="3"/>
  <c r="X110" i="3" s="1"/>
  <c r="Z110" i="3"/>
  <c r="Y111" i="3"/>
  <c r="Z111" i="3"/>
  <c r="Y112" i="3"/>
  <c r="X112" i="3" s="1"/>
  <c r="Z112" i="3"/>
  <c r="Y113" i="3"/>
  <c r="Z113" i="3"/>
  <c r="Y114" i="3"/>
  <c r="X114" i="3" s="1"/>
  <c r="Z114" i="3"/>
  <c r="Y115" i="3"/>
  <c r="Z115" i="3"/>
  <c r="Y67" i="3"/>
  <c r="X67" i="3" s="1"/>
  <c r="Z67" i="3"/>
  <c r="X66" i="3"/>
  <c r="X69" i="3"/>
  <c r="X71" i="3"/>
  <c r="X73" i="3"/>
  <c r="X75" i="3"/>
  <c r="X77" i="3"/>
  <c r="X79" i="3"/>
  <c r="X81" i="3"/>
  <c r="X83" i="3"/>
  <c r="X85" i="3"/>
  <c r="X87" i="3"/>
  <c r="X89" i="3"/>
  <c r="X91" i="3"/>
  <c r="X93" i="3"/>
  <c r="X95" i="3"/>
  <c r="X97" i="3"/>
  <c r="X99" i="3"/>
  <c r="X101" i="3"/>
  <c r="X103" i="3"/>
  <c r="X105" i="3"/>
  <c r="X107" i="3"/>
  <c r="X109" i="3"/>
  <c r="X111" i="3"/>
  <c r="X113" i="3"/>
  <c r="X115" i="3"/>
  <c r="AJ94" i="3"/>
  <c r="AJ92" i="3"/>
  <c r="AJ66" i="3"/>
  <c r="AJ78" i="3"/>
  <c r="AJ87" i="3"/>
  <c r="AI94" i="3"/>
  <c r="AI92" i="3"/>
  <c r="AI66" i="3"/>
  <c r="AI78" i="3"/>
  <c r="AI87" i="3"/>
  <c r="AH94" i="3"/>
  <c r="AH66" i="3"/>
  <c r="AH78" i="3"/>
  <c r="AH92" i="3"/>
  <c r="AH87" i="3"/>
  <c r="AG94" i="3"/>
  <c r="AG66" i="3"/>
  <c r="AG78" i="3"/>
  <c r="AG92" i="3"/>
  <c r="AG87" i="3"/>
  <c r="AF94" i="3"/>
  <c r="AF66" i="3"/>
  <c r="AF78" i="3"/>
  <c r="AF92" i="3"/>
  <c r="AF87" i="3"/>
  <c r="AA94" i="3"/>
  <c r="AI95" i="3" s="1"/>
  <c r="AE66" i="3"/>
  <c r="AE78" i="3"/>
  <c r="AE87" i="3"/>
  <c r="AE92" i="3"/>
  <c r="AD66" i="3"/>
  <c r="AD78" i="3"/>
  <c r="AD92" i="3"/>
  <c r="AD87" i="3"/>
  <c r="AC66" i="3"/>
  <c r="AC87" i="3"/>
  <c r="AC92" i="3"/>
  <c r="AC78" i="3"/>
  <c r="AB78" i="3"/>
  <c r="AB87" i="3"/>
  <c r="AB92" i="3"/>
  <c r="AB66" i="3"/>
  <c r="AB94" i="3" s="1"/>
  <c r="AB95" i="3" s="1"/>
  <c r="AD179" i="3" l="1"/>
  <c r="AF180" i="3"/>
  <c r="AC94" i="3"/>
  <c r="AD94" i="3"/>
  <c r="AD95" i="3" s="1"/>
  <c r="AE94" i="3"/>
  <c r="AJ95" i="3"/>
  <c r="AE95" i="3"/>
  <c r="AC95" i="3"/>
  <c r="AF95" i="3"/>
  <c r="AG95" i="3"/>
  <c r="AH95" i="3"/>
  <c r="AD180" i="3" l="1"/>
  <c r="AF181" i="3"/>
  <c r="U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66" i="3"/>
  <c r="V64" i="3"/>
  <c r="V63" i="3"/>
  <c r="V61" i="3"/>
  <c r="V62" i="3"/>
  <c r="V59" i="3"/>
  <c r="V60" i="3"/>
  <c r="U64" i="3"/>
  <c r="U63" i="3"/>
  <c r="U61" i="3"/>
  <c r="U62" i="3"/>
  <c r="U59" i="3"/>
  <c r="U60" i="3"/>
  <c r="T64" i="3"/>
  <c r="T63" i="3"/>
  <c r="T59" i="3"/>
  <c r="T60" i="3"/>
  <c r="T61" i="3"/>
  <c r="T62" i="3"/>
  <c r="S64" i="3"/>
  <c r="S63" i="3"/>
  <c r="S62" i="3"/>
  <c r="S59" i="3"/>
  <c r="S60" i="3"/>
  <c r="S61" i="3"/>
  <c r="R64" i="3"/>
  <c r="R63" i="3"/>
  <c r="R61" i="3"/>
  <c r="R62" i="3"/>
  <c r="R59" i="3"/>
  <c r="R60" i="3"/>
  <c r="Q64" i="3"/>
  <c r="Q63" i="3"/>
  <c r="Q60" i="3"/>
  <c r="Q61" i="3"/>
  <c r="Q62" i="3"/>
  <c r="Q59" i="3"/>
  <c r="P63" i="3"/>
  <c r="AD181" i="3" l="1"/>
  <c r="AF182" i="3"/>
  <c r="T8" i="3"/>
  <c r="AD182" i="3" l="1"/>
  <c r="AF183" i="3"/>
  <c r="P8" i="3"/>
  <c r="P9" i="3"/>
  <c r="P7" i="3"/>
  <c r="Q10" i="3"/>
  <c r="Q11" i="3" s="1"/>
  <c r="Q9" i="3"/>
  <c r="V2" i="3"/>
  <c r="V3" i="3"/>
  <c r="V5" i="3" s="1"/>
  <c r="V6" i="3" s="1"/>
  <c r="V4" i="3"/>
  <c r="V1" i="3"/>
  <c r="U2" i="3"/>
  <c r="U3" i="3"/>
  <c r="U4" i="3"/>
  <c r="U1" i="3"/>
  <c r="U5" i="3" s="1"/>
  <c r="U6" i="3" s="1"/>
  <c r="T1" i="3"/>
  <c r="T2" i="3"/>
  <c r="T3" i="3"/>
  <c r="T4" i="3"/>
  <c r="S1" i="3"/>
  <c r="S3" i="3"/>
  <c r="S5" i="3" s="1"/>
  <c r="S6" i="3" s="1"/>
  <c r="S4" i="3"/>
  <c r="S2" i="3"/>
  <c r="R1" i="3"/>
  <c r="R2" i="3"/>
  <c r="R5" i="3" s="1"/>
  <c r="R6" i="3" s="1"/>
  <c r="R4" i="3"/>
  <c r="R3" i="3"/>
  <c r="Q1" i="3"/>
  <c r="Q5" i="3" s="1"/>
  <c r="Q6" i="3" s="1"/>
  <c r="Q2" i="3"/>
  <c r="Q3" i="3"/>
  <c r="Q4" i="3"/>
  <c r="P2" i="3"/>
  <c r="P3" i="3"/>
  <c r="P5" i="3" s="1"/>
  <c r="P6" i="3" s="1"/>
  <c r="P4" i="3"/>
  <c r="P1" i="3"/>
  <c r="O5" i="3"/>
  <c r="AD183" i="3" l="1"/>
  <c r="AF184" i="3"/>
  <c r="Q12" i="3"/>
  <c r="P11" i="3"/>
  <c r="P10" i="3"/>
  <c r="T5" i="3"/>
  <c r="T6" i="3" s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9" i="3"/>
  <c r="D50" i="3"/>
  <c r="D51" i="3"/>
  <c r="D52" i="3"/>
  <c r="D53" i="3"/>
  <c r="D54" i="3"/>
  <c r="D55" i="3"/>
  <c r="D56" i="3"/>
  <c r="D57" i="3"/>
  <c r="D7" i="3"/>
  <c r="AD184" i="3" l="1"/>
  <c r="AF185" i="3"/>
  <c r="Q13" i="3"/>
  <c r="P12" i="3"/>
  <c r="P494" i="1"/>
  <c r="P493" i="1"/>
  <c r="P491" i="1"/>
  <c r="P485" i="1"/>
  <c r="P480" i="1"/>
  <c r="P479" i="1"/>
  <c r="P473" i="1"/>
  <c r="P466" i="1"/>
  <c r="P464" i="1"/>
  <c r="P449" i="1"/>
  <c r="P444" i="1"/>
  <c r="P443" i="1"/>
  <c r="P441" i="1"/>
  <c r="P439" i="1"/>
  <c r="P437" i="1"/>
  <c r="P436" i="1"/>
  <c r="P428" i="1"/>
  <c r="P419" i="1"/>
  <c r="P395" i="1"/>
  <c r="P385" i="1"/>
  <c r="P366" i="1"/>
  <c r="P365" i="1"/>
  <c r="P348" i="1"/>
  <c r="P338" i="1"/>
  <c r="P328" i="1"/>
  <c r="P313" i="1"/>
  <c r="P309" i="1"/>
  <c r="P305" i="1"/>
  <c r="P282" i="1"/>
  <c r="P281" i="1"/>
  <c r="P225" i="1"/>
  <c r="P212" i="1"/>
  <c r="P172" i="1"/>
  <c r="P161" i="1"/>
  <c r="P155" i="1"/>
  <c r="P140" i="1"/>
  <c r="P69" i="1"/>
  <c r="AD185" i="3" l="1"/>
  <c r="AF186" i="3"/>
  <c r="Q14" i="3"/>
  <c r="P13" i="3"/>
  <c r="AD186" i="3" l="1"/>
  <c r="AF187" i="3"/>
  <c r="Q15" i="3"/>
  <c r="P14" i="3"/>
  <c r="AD187" i="3" l="1"/>
  <c r="AF188" i="3"/>
  <c r="Q16" i="3"/>
  <c r="P15" i="3"/>
  <c r="AD188" i="3" l="1"/>
  <c r="AF189" i="3"/>
  <c r="Q17" i="3"/>
  <c r="P16" i="3"/>
  <c r="AD189" i="3" l="1"/>
  <c r="AF190" i="3"/>
  <c r="Q18" i="3"/>
  <c r="P17" i="3"/>
  <c r="AD190" i="3" l="1"/>
  <c r="AF191" i="3"/>
  <c r="Q19" i="3"/>
  <c r="P18" i="3"/>
  <c r="AD191" i="3" l="1"/>
  <c r="AF192" i="3"/>
  <c r="Q20" i="3"/>
  <c r="P19" i="3"/>
  <c r="AD192" i="3" l="1"/>
  <c r="AF193" i="3"/>
  <c r="Q21" i="3"/>
  <c r="P20" i="3"/>
  <c r="AD193" i="3" l="1"/>
  <c r="AF194" i="3"/>
  <c r="Q22" i="3"/>
  <c r="P21" i="3"/>
  <c r="AD194" i="3" l="1"/>
  <c r="AF195" i="3"/>
  <c r="Q23" i="3"/>
  <c r="P22" i="3"/>
  <c r="AD195" i="3" l="1"/>
  <c r="AF196" i="3"/>
  <c r="Q24" i="3"/>
  <c r="P23" i="3"/>
  <c r="AD196" i="3" l="1"/>
  <c r="AF197" i="3"/>
  <c r="Q25" i="3"/>
  <c r="P24" i="3"/>
  <c r="AD197" i="3" l="1"/>
  <c r="AF198" i="3"/>
  <c r="Q26" i="3"/>
  <c r="P25" i="3"/>
  <c r="AD198" i="3" l="1"/>
  <c r="AF199" i="3"/>
  <c r="Q27" i="3"/>
  <c r="P26" i="3"/>
  <c r="AD199" i="3" l="1"/>
  <c r="AF200" i="3"/>
  <c r="Q28" i="3"/>
  <c r="P27" i="3"/>
  <c r="AD200" i="3" l="1"/>
  <c r="AF201" i="3"/>
  <c r="Q29" i="3"/>
  <c r="P28" i="3"/>
  <c r="AD201" i="3" l="1"/>
  <c r="AF202" i="3"/>
  <c r="Q30" i="3"/>
  <c r="P29" i="3"/>
  <c r="AD202" i="3" l="1"/>
  <c r="AF203" i="3"/>
  <c r="Q31" i="3"/>
  <c r="P30" i="3"/>
  <c r="AD203" i="3" l="1"/>
  <c r="AF204" i="3"/>
  <c r="Q32" i="3"/>
  <c r="P31" i="3"/>
  <c r="AD204" i="3" l="1"/>
  <c r="AF205" i="3"/>
  <c r="Q33" i="3"/>
  <c r="P32" i="3"/>
  <c r="AD205" i="3" l="1"/>
  <c r="AF206" i="3"/>
  <c r="Q34" i="3"/>
  <c r="P33" i="3"/>
  <c r="AD206" i="3" l="1"/>
  <c r="AF207" i="3"/>
  <c r="Q35" i="3"/>
  <c r="P34" i="3"/>
  <c r="AD207" i="3" l="1"/>
  <c r="AF208" i="3"/>
  <c r="Q36" i="3"/>
  <c r="P35" i="3"/>
  <c r="AD208" i="3" l="1"/>
  <c r="AF209" i="3"/>
  <c r="Q37" i="3"/>
  <c r="P36" i="3"/>
  <c r="AD209" i="3" l="1"/>
  <c r="AF210" i="3"/>
  <c r="Q38" i="3"/>
  <c r="P37" i="3"/>
  <c r="AD210" i="3" l="1"/>
  <c r="AF211" i="3"/>
  <c r="Q39" i="3"/>
  <c r="P38" i="3"/>
  <c r="AD211" i="3" l="1"/>
  <c r="AF212" i="3"/>
  <c r="Q40" i="3"/>
  <c r="P39" i="3"/>
  <c r="AD212" i="3" l="1"/>
  <c r="AF213" i="3"/>
  <c r="Q41" i="3"/>
  <c r="P40" i="3"/>
  <c r="AD213" i="3" l="1"/>
  <c r="AF214" i="3"/>
  <c r="Q42" i="3"/>
  <c r="P41" i="3"/>
  <c r="AD214" i="3" l="1"/>
  <c r="AF215" i="3"/>
  <c r="Q43" i="3"/>
  <c r="P42" i="3"/>
  <c r="AD215" i="3" l="1"/>
  <c r="AF216" i="3"/>
  <c r="Q44" i="3"/>
  <c r="P43" i="3"/>
  <c r="AD216" i="3" l="1"/>
  <c r="AF217" i="3"/>
  <c r="Q45" i="3"/>
  <c r="P44" i="3"/>
  <c r="AD217" i="3" l="1"/>
  <c r="AF218" i="3"/>
  <c r="Q46" i="3"/>
  <c r="P45" i="3"/>
  <c r="AD218" i="3" l="1"/>
  <c r="AF219" i="3"/>
  <c r="Q47" i="3"/>
  <c r="P46" i="3"/>
  <c r="AD219" i="3" l="1"/>
  <c r="AF220" i="3"/>
  <c r="AD220" i="3" s="1"/>
  <c r="Q49" i="3"/>
  <c r="P47" i="3"/>
  <c r="Q50" i="3" l="1"/>
  <c r="P49" i="3"/>
  <c r="Q51" i="3" l="1"/>
  <c r="P50" i="3"/>
  <c r="Q52" i="3" l="1"/>
  <c r="P51" i="3"/>
  <c r="Q53" i="3" l="1"/>
  <c r="P52" i="3"/>
  <c r="Q54" i="3" l="1"/>
  <c r="P53" i="3"/>
  <c r="Q55" i="3" l="1"/>
  <c r="P54" i="3"/>
  <c r="Q56" i="3" l="1"/>
  <c r="P55" i="3"/>
  <c r="Q57" i="3" l="1"/>
  <c r="P57" i="3" s="1"/>
  <c r="P56" i="3"/>
</calcChain>
</file>

<file path=xl/sharedStrings.xml><?xml version="1.0" encoding="utf-8"?>
<sst xmlns="http://schemas.openxmlformats.org/spreadsheetml/2006/main" count="4094" uniqueCount="1670">
  <si>
    <t>GRR 2013</t>
  </si>
  <si>
    <t>raid974-d.Langevin</t>
  </si>
  <si>
    <t>ROYAL RAID</t>
  </si>
  <si>
    <t>Trail de minuit</t>
  </si>
  <si>
    <t>Course Arc-en-ciel</t>
  </si>
  <si>
    <t>6000D</t>
  </si>
  <si>
    <t>Dtour60</t>
  </si>
  <si>
    <t>Dodo xtrem trail50</t>
  </si>
  <si>
    <t>TRANS VOLCANO</t>
  </si>
  <si>
    <t>semi-raid974-Cilaos</t>
  </si>
  <si>
    <t>ANNEE</t>
  </si>
  <si>
    <t>COURSE</t>
  </si>
  <si>
    <t>KMS</t>
  </si>
  <si>
    <t>DENIV. +</t>
  </si>
  <si>
    <t>COTE1430</t>
  </si>
  <si>
    <t>cote1295</t>
  </si>
  <si>
    <t>cote1160</t>
  </si>
  <si>
    <t>cote1055</t>
  </si>
  <si>
    <t>cote950</t>
  </si>
  <si>
    <t>cote870</t>
  </si>
  <si>
    <t>cote790</t>
  </si>
  <si>
    <t>cote730</t>
  </si>
  <si>
    <t>cote640</t>
  </si>
  <si>
    <t>Classement des courses version longue</t>
  </si>
  <si>
    <t>de 70 à 300 kds</t>
  </si>
  <si>
    <t>Rang</t>
  </si>
  <si>
    <t>Nom</t>
  </si>
  <si>
    <t xml:space="preserve">course  </t>
  </si>
  <si>
    <t>Temps</t>
  </si>
  <si>
    <t>Cotation</t>
  </si>
  <si>
    <t>tx ajust.</t>
  </si>
  <si>
    <t>Cote ajustée</t>
  </si>
  <si>
    <t>LIGHTFOOT Ricky</t>
  </si>
  <si>
    <t>DODO xtrem trail</t>
  </si>
  <si>
    <t>SPEHLER Sebastien</t>
  </si>
  <si>
    <t>COLLET Aurelien</t>
  </si>
  <si>
    <t>DESVAUX DE MARIGNY Simon</t>
  </si>
  <si>
    <t>Royal Raid80</t>
  </si>
  <si>
    <t>SAINT GIRONS Thomas</t>
  </si>
  <si>
    <t>HAYETINE Alexandre</t>
  </si>
  <si>
    <t>GRONDIN Jean Pierre</t>
  </si>
  <si>
    <t>course Arc-en-Ciel</t>
  </si>
  <si>
    <t>PERRIGNON Arnaud</t>
  </si>
  <si>
    <t>DUHAIL Nicolas</t>
  </si>
  <si>
    <t>Boyer Jannick</t>
  </si>
  <si>
    <t>STUCK Yoann</t>
  </si>
  <si>
    <t>THEVENIN FREDDY</t>
  </si>
  <si>
    <t>LAW HAM TIEN Yannish</t>
  </si>
  <si>
    <t>D-Tour 60</t>
  </si>
  <si>
    <t>POMMERET Ludovic</t>
  </si>
  <si>
    <t>BLANC PASCAL</t>
  </si>
  <si>
    <t>GUILLON ANTOINE</t>
  </si>
  <si>
    <t>PASQUIO DAVID</t>
  </si>
  <si>
    <t>Lauret Jean Eddy</t>
  </si>
  <si>
    <t>CLAIN Mico</t>
  </si>
  <si>
    <t>JUNG Frederic</t>
  </si>
  <si>
    <t>GARNIER Francis</t>
  </si>
  <si>
    <t>GIRAUD SAUVEUR Herve</t>
  </si>
  <si>
    <t>GIRONDEL BENOIT</t>
  </si>
  <si>
    <t>PERRIER Nicolas</t>
  </si>
  <si>
    <t>CAMUS SEBASTIEN</t>
  </si>
  <si>
    <t>FELICITE GILSEY</t>
  </si>
  <si>
    <t>GOSSELIN David</t>
  </si>
  <si>
    <t>SERAFINI Jean Pierre</t>
  </si>
  <si>
    <t>Paillard Simon</t>
  </si>
  <si>
    <t>DUHAIL Jonathan</t>
  </si>
  <si>
    <t>OULEDI WILFRID</t>
  </si>
  <si>
    <t>ROBERT JEAN LOUIS</t>
  </si>
  <si>
    <t>MAROUD Marc</t>
  </si>
  <si>
    <t>LEBON GUY NOEL</t>
  </si>
  <si>
    <t>COUCHAUD SYLVAIN</t>
  </si>
  <si>
    <t>DARMAILLACQ NICOLAS</t>
  </si>
  <si>
    <t>Bertaut Nelson</t>
  </si>
  <si>
    <t>MAILLOT Jean Paul</t>
  </si>
  <si>
    <t>Techer Thierry</t>
  </si>
  <si>
    <t>SMITH Jenifer</t>
  </si>
  <si>
    <t>OREZZOLI Patrick</t>
  </si>
  <si>
    <t>CAILLIBOT Denis</t>
  </si>
  <si>
    <t>MINARY Pierre</t>
  </si>
  <si>
    <t>PILOT Nicolas</t>
  </si>
  <si>
    <t>NOURRY Yann</t>
  </si>
  <si>
    <t>GREYLING Christiaan</t>
  </si>
  <si>
    <t>ESPARON Richeville</t>
  </si>
  <si>
    <t>DUBUGET Nicolas</t>
  </si>
  <si>
    <t>GIBERT Regis</t>
  </si>
  <si>
    <t>Cadet Jean Marie</t>
  </si>
  <si>
    <t>BUFFARD SeBASTIEN</t>
  </si>
  <si>
    <t>BIGNON Jean Luc</t>
  </si>
  <si>
    <t>BEAUME Benjamin</t>
  </si>
  <si>
    <t>GOBERT Maud</t>
  </si>
  <si>
    <t>MORISSE Yoann</t>
  </si>
  <si>
    <t>HOARAU Jean Hugo</t>
  </si>
  <si>
    <t>PERRIN YANNICK</t>
  </si>
  <si>
    <t>ITTOO Vishal</t>
  </si>
  <si>
    <t>JARRIER Fabien</t>
  </si>
  <si>
    <t>BOYER Jean Moise</t>
  </si>
  <si>
    <t>CHAMBRY Thierry</t>
  </si>
  <si>
    <t>PARMENTIER Sebastien</t>
  </si>
  <si>
    <t>LEFRANCOIS Yann</t>
  </si>
  <si>
    <t>VIARD Tony</t>
  </si>
  <si>
    <t>MYRTHE Pierrot</t>
  </si>
  <si>
    <t>BOYER ELYSEE</t>
  </si>
  <si>
    <t>MOLAS Sebastien</t>
  </si>
  <si>
    <t>NIRLO GEORGES ERICK</t>
  </si>
  <si>
    <t>PEGEOT Pierre Alain</t>
  </si>
  <si>
    <t>MAUCLAIR NATHALIE</t>
  </si>
  <si>
    <t>ROUANET RENAUD</t>
  </si>
  <si>
    <t>MOUNY WILLY</t>
  </si>
  <si>
    <t>DIJOUX BRICE ANTOINE</t>
  </si>
  <si>
    <t>PROCHASSON Auro</t>
  </si>
  <si>
    <t>GUILLOUX Eric</t>
  </si>
  <si>
    <t>LE COQ Julien</t>
  </si>
  <si>
    <t>THEVENARD Xavier</t>
  </si>
  <si>
    <t>MAREUX Thierry</t>
  </si>
  <si>
    <t>HOAREAU Georges Marie</t>
  </si>
  <si>
    <t>moyenne</t>
  </si>
  <si>
    <t>GRONDIN Jean Denis</t>
  </si>
  <si>
    <t>HOAREAU JULIEN</t>
  </si>
  <si>
    <t>ALIEU Alain</t>
  </si>
  <si>
    <t>CHAMAND Mickael</t>
  </si>
  <si>
    <t>VINCENT alexis</t>
  </si>
  <si>
    <t>VELIA Loic</t>
  </si>
  <si>
    <t>GIORDANENGO Stehane</t>
  </si>
  <si>
    <t>LAFABLE Mickael</t>
  </si>
  <si>
    <t>ALMOGUERA Frederic</t>
  </si>
  <si>
    <t>Myrtal Eddy</t>
  </si>
  <si>
    <t>DILMI Ludovic</t>
  </si>
  <si>
    <t>LIBEL GILBERTE</t>
  </si>
  <si>
    <t>BOUBIDI Claude</t>
  </si>
  <si>
    <t>GREYLING Landie</t>
  </si>
  <si>
    <t>BAYOL Romain</t>
  </si>
  <si>
    <t>PUY Marcelle</t>
  </si>
  <si>
    <t>GUITON JEAN CLAUDE</t>
  </si>
  <si>
    <t>LEGROS Jarno</t>
  </si>
  <si>
    <t>CESSAT Patrice</t>
  </si>
  <si>
    <t>CARRET Estelle</t>
  </si>
  <si>
    <t>BREMONT Arnaud</t>
  </si>
  <si>
    <t>PEYROT Frederic</t>
  </si>
  <si>
    <t>BILLET Martial</t>
  </si>
  <si>
    <t>BEGUE JEAN LUC</t>
  </si>
  <si>
    <t>LAURET GEORGES GUITO</t>
  </si>
  <si>
    <t>SIPILI YANN</t>
  </si>
  <si>
    <t>GONNEAU Jovanny</t>
  </si>
  <si>
    <t>DUPONT DE DINECHIN Jean...</t>
  </si>
  <si>
    <t>RIO Olivier</t>
  </si>
  <si>
    <t>STEPHAN Thibaut</t>
  </si>
  <si>
    <t>LANGUILLAT Peter</t>
  </si>
  <si>
    <t>LOTH Stephane</t>
  </si>
  <si>
    <t>HOAREAU ALEXIS ARNAUD</t>
  </si>
  <si>
    <t>Dijoux Gilles</t>
  </si>
  <si>
    <t>TURBAN Johan</t>
  </si>
  <si>
    <t>CHAVET Cedric</t>
  </si>
  <si>
    <t>LAUREAU FReDeRIC</t>
  </si>
  <si>
    <t>HECQUET Stephane</t>
  </si>
  <si>
    <t>HUBERT Jocelyn</t>
  </si>
  <si>
    <t>JULIEN Louis Henri</t>
  </si>
  <si>
    <t>MUSSARD jean jerome</t>
  </si>
  <si>
    <t>BERTAGNOLO Ludovic</t>
  </si>
  <si>
    <t>CORMORECHE Francois</t>
  </si>
  <si>
    <t>LEROY Raphael</t>
  </si>
  <si>
    <t>RAMSDALE Charlie</t>
  </si>
  <si>
    <t>LAGOURDE Cedric</t>
  </si>
  <si>
    <t>BERTRUME Frederic</t>
  </si>
  <si>
    <t>CAMACHETTY Christopher</t>
  </si>
  <si>
    <t>JEAN NELSON Raotozafy</t>
  </si>
  <si>
    <t>Bardel François</t>
  </si>
  <si>
    <t>LEE SONG YIN Gino</t>
  </si>
  <si>
    <t>CLARET Philippe</t>
  </si>
  <si>
    <t>DENIS BILLET Christine</t>
  </si>
  <si>
    <t>TRAMONI Perrine</t>
  </si>
  <si>
    <t>GANGNANT NICOLAS</t>
  </si>
  <si>
    <t>QUELAND Nicolas</t>
  </si>
  <si>
    <t>GAVARIN Nicolas</t>
  </si>
  <si>
    <t>DOQUERO THIERRY</t>
  </si>
  <si>
    <t>Champion Sébastien</t>
  </si>
  <si>
    <t>MAILLOT JEAN MARIE</t>
  </si>
  <si>
    <t>DUMOULIN François</t>
  </si>
  <si>
    <t>CHARTRAIN ARNAUD</t>
  </si>
  <si>
    <t>Morel Luguy</t>
  </si>
  <si>
    <t>RIVIERE Rosaire</t>
  </si>
  <si>
    <t>VETIL STEPHANE</t>
  </si>
  <si>
    <t>LA HAUSSE DE LALOUVIERE Philippe</t>
  </si>
  <si>
    <t>CLAIN Alexandra</t>
  </si>
  <si>
    <t>SAUTRON Yannick</t>
  </si>
  <si>
    <t>Payet Mickael</t>
  </si>
  <si>
    <t>SMITH Alexandre</t>
  </si>
  <si>
    <t>ROBERT Adelio</t>
  </si>
  <si>
    <t>JUSSIAUME Michael</t>
  </si>
  <si>
    <t>VICTOIRE Louis</t>
  </si>
  <si>
    <t>HOAREAU Guy Noel</t>
  </si>
  <si>
    <t>DIJOUX FABIEN</t>
  </si>
  <si>
    <t>ROBERT HARRY</t>
  </si>
  <si>
    <t>CHEVALIER Jean Pascal</t>
  </si>
  <si>
    <t>TECHER GILLES</t>
  </si>
  <si>
    <t>GAUVIN Jean Noel</t>
  </si>
  <si>
    <t>BARENCOURT FABRICE</t>
  </si>
  <si>
    <t>GREAU VINCENT</t>
  </si>
  <si>
    <t>FERRERE EDDY</t>
  </si>
  <si>
    <t>MARION Lucie</t>
  </si>
  <si>
    <t>LAPIERRE JEAN PHILIPPE</t>
  </si>
  <si>
    <t>LEPERLIER Eric</t>
  </si>
  <si>
    <t>PAYET JEAN PATRICE</t>
  </si>
  <si>
    <t>CHOW SHI YEE JEAN PIERRE</t>
  </si>
  <si>
    <t>ODULES STEPHANE</t>
  </si>
  <si>
    <t>ADRAS Olivier</t>
  </si>
  <si>
    <t>Libel Cléo</t>
  </si>
  <si>
    <t>AVICE Frederic</t>
  </si>
  <si>
    <t>FONTAINE Daniel</t>
  </si>
  <si>
    <t>ROY DENIS</t>
  </si>
  <si>
    <t>HENRI SEBASTIEN</t>
  </si>
  <si>
    <t>TECHER VINCENT</t>
  </si>
  <si>
    <t>BENAIS TONY</t>
  </si>
  <si>
    <t xml:space="preserve">ELLEAPADEATCHY Jean </t>
  </si>
  <si>
    <t>PINCE Olivier</t>
  </si>
  <si>
    <t>PAYET Jean Jacques</t>
  </si>
  <si>
    <t>FORSBERG EMELIE</t>
  </si>
  <si>
    <t>HOARAU Laurent</t>
  </si>
  <si>
    <t>PAYET BRICE DENIS</t>
  </si>
  <si>
    <t>VITRY DANY</t>
  </si>
  <si>
    <t>ANANDY Didier</t>
  </si>
  <si>
    <t>HOAREAU JEAN LAURENT</t>
  </si>
  <si>
    <t>DAMOUR LUDOVIC</t>
  </si>
  <si>
    <t>PAGESSE PASCAL</t>
  </si>
  <si>
    <t>MARTINEZ RAFAEL</t>
  </si>
  <si>
    <t>BEZARD JEREMIE</t>
  </si>
  <si>
    <t>ROZE Thomas</t>
  </si>
  <si>
    <t>LEGER Romain</t>
  </si>
  <si>
    <t>MOISAN ARNAUD</t>
  </si>
  <si>
    <t>MUTSCHLER MIKAEL</t>
  </si>
  <si>
    <t>AH FAT GILBERT</t>
  </si>
  <si>
    <t>VITRY JEAN PHILIPPE</t>
  </si>
  <si>
    <t>CALPETARD JEAN FABRICE</t>
  </si>
  <si>
    <t>STEPHAN QUENTIN</t>
  </si>
  <si>
    <t>BARET DIDIER</t>
  </si>
  <si>
    <t>ELIZEON David</t>
  </si>
  <si>
    <t>Hortense Begue</t>
  </si>
  <si>
    <t>ROBERT Jean noe</t>
  </si>
  <si>
    <t>HOAREAU Thierry</t>
  </si>
  <si>
    <t>ECLAPIER Dominique</t>
  </si>
  <si>
    <t>Gardebien  Jonathan</t>
  </si>
  <si>
    <t>EMILIEN Andre</t>
  </si>
  <si>
    <t>CHANE SON DIDIER</t>
  </si>
  <si>
    <t>DIJOUX DAVID JOHN</t>
  </si>
  <si>
    <t>BERTILE FABRICE</t>
  </si>
  <si>
    <t>HOAREAU FLORENT</t>
  </si>
  <si>
    <t>SAINT FIDELE MICHEL</t>
  </si>
  <si>
    <t>NAYRAT JEROME</t>
  </si>
  <si>
    <t>RICARD MANUEL</t>
  </si>
  <si>
    <t>MATEYA Laurent</t>
  </si>
  <si>
    <t>COLSON Jerome</t>
  </si>
  <si>
    <t>PAYET Bertho</t>
  </si>
  <si>
    <t>BASTIDE FRANCK</t>
  </si>
  <si>
    <t>LOUISE Olivier</t>
  </si>
  <si>
    <t>LAKDAR Salim</t>
  </si>
  <si>
    <t>PAYET Patrice</t>
  </si>
  <si>
    <t>RIGOLLIER Pierre</t>
  </si>
  <si>
    <t>TSOKANIS ianis</t>
  </si>
  <si>
    <t>VATINET STEPHAN</t>
  </si>
  <si>
    <t>SIOCHE YANNIS</t>
  </si>
  <si>
    <t>CAMUS MARTIN</t>
  </si>
  <si>
    <t>JEANNEAU WILLY</t>
  </si>
  <si>
    <t>BOURRINET ROMAIN</t>
  </si>
  <si>
    <t>LESAGE SEBASTIEN</t>
  </si>
  <si>
    <t>LEBON JEAN GLADY</t>
  </si>
  <si>
    <t>BOYER Yohan</t>
  </si>
  <si>
    <t>GANNE Yurin</t>
  </si>
  <si>
    <t>CLAIN Nicolas</t>
  </si>
  <si>
    <t>MAILLOT Yoland</t>
  </si>
  <si>
    <t>HAEGEL HELENE</t>
  </si>
  <si>
    <t>DECKERT Yves</t>
  </si>
  <si>
    <t>CIMAN CECILE</t>
  </si>
  <si>
    <t>RIVIERE JEAN DAMIEN</t>
  </si>
  <si>
    <t xml:space="preserve">PATRICE MICHEL </t>
  </si>
  <si>
    <t>Morgan vivien</t>
  </si>
  <si>
    <t>CARRAZ Michael</t>
  </si>
  <si>
    <t>GAILLARD Miguel</t>
  </si>
  <si>
    <t>PAYET STEPHANE JEAN P</t>
  </si>
  <si>
    <t>Santoulangue Miguel</t>
  </si>
  <si>
    <t>BATAILLE Grégory</t>
  </si>
  <si>
    <t>LIBELLE JOVANY</t>
  </si>
  <si>
    <t>Blard Sophie</t>
  </si>
  <si>
    <t>LE NORMAND GUILLAUME</t>
  </si>
  <si>
    <t>GABIOUD JULES HENRI</t>
  </si>
  <si>
    <t>ROBERT MARTINI</t>
  </si>
  <si>
    <t>GOILOT Laurence</t>
  </si>
  <si>
    <t>RENNEVILLE FREDDY</t>
  </si>
  <si>
    <t>AH KINE BOTTE Johnny</t>
  </si>
  <si>
    <t xml:space="preserve">DOMINIQUE JULIE </t>
  </si>
  <si>
    <t>ECLAPIER Jean</t>
  </si>
  <si>
    <t>VANDECASTEELE Philippe</t>
  </si>
  <si>
    <t>GERVILLE Philippe</t>
  </si>
  <si>
    <t>PERRAULT MODESTE Pierrette</t>
  </si>
  <si>
    <t>SCHRAM Laurent</t>
  </si>
  <si>
    <t>MOUNGANDI JOSE EMMANUEL</t>
  </si>
  <si>
    <t>TARBY WILLIAM</t>
  </si>
  <si>
    <t>FONTAINE JEAN STEPHANE</t>
  </si>
  <si>
    <t>TILMONT Lionel</t>
  </si>
  <si>
    <t>BRENNUS LUDO</t>
  </si>
  <si>
    <t>KERBIDI Bruno</t>
  </si>
  <si>
    <t>SADZOUTE JEAN RICHARD</t>
  </si>
  <si>
    <t>NOEL Jean Alain</t>
  </si>
  <si>
    <t>LEGROS ELISABETH</t>
  </si>
  <si>
    <t>VIENNE BERTRAND</t>
  </si>
  <si>
    <t>PICARD JEAN NOEL</t>
  </si>
  <si>
    <t>BERRICHON Eddy</t>
  </si>
  <si>
    <t>COLLE VINCENT</t>
  </si>
  <si>
    <t>HOARAU DAVID HENRI</t>
  </si>
  <si>
    <t>MARVILLE Patrick</t>
  </si>
  <si>
    <t>CAMANGUE Daniel</t>
  </si>
  <si>
    <t>DOS SANTOS SeBASTIEN</t>
  </si>
  <si>
    <t>DUFESTIN ALAIN</t>
  </si>
  <si>
    <t>BARTHELEMY MARC</t>
  </si>
  <si>
    <t>TRUCHET YVES</t>
  </si>
  <si>
    <t>MONNET NICOLAS</t>
  </si>
  <si>
    <t>MAILLOT YANIS</t>
  </si>
  <si>
    <t>CRENN Robin</t>
  </si>
  <si>
    <t>VENAISSIN Axone</t>
  </si>
  <si>
    <t>CHAN QUEE LIN Gim</t>
  </si>
  <si>
    <t>PLAIRE CEDRIC</t>
  </si>
  <si>
    <t>VANDENESSE JEAN PASCAL</t>
  </si>
  <si>
    <t>BEGUE JEAN MICHEL</t>
  </si>
  <si>
    <t>RASOLOFOSON Mickael</t>
  </si>
  <si>
    <t>LOUISE Johnny</t>
  </si>
  <si>
    <t>PITREBOTH JEAN YVES</t>
  </si>
  <si>
    <t>GRYGIEL PIERRE</t>
  </si>
  <si>
    <t>FLORE Silain</t>
  </si>
  <si>
    <t>EBERLIN JARNO</t>
  </si>
  <si>
    <t>CARPIER Vincent</t>
  </si>
  <si>
    <t>DUGAIN ERIC</t>
  </si>
  <si>
    <t>PAYET Laurent Gerard</t>
  </si>
  <si>
    <t>LACOMBE LAURENT</t>
  </si>
  <si>
    <t>MEZINO ANICET</t>
  </si>
  <si>
    <t>THOREZ Alexandre</t>
  </si>
  <si>
    <t>LEBRETON ISABELLE</t>
  </si>
  <si>
    <t>VERGNES philippe</t>
  </si>
  <si>
    <t>LE LUHERNE CHRISTOPHE</t>
  </si>
  <si>
    <t>BARNOIN CHRISTOPHE</t>
  </si>
  <si>
    <t>DALLEAU WILLY</t>
  </si>
  <si>
    <t>BERRICHON FREDERIC</t>
  </si>
  <si>
    <t>RIVIERE FREDDY</t>
  </si>
  <si>
    <t>BENARD CHRISTINE</t>
  </si>
  <si>
    <t>SEVELINGE Frederic</t>
  </si>
  <si>
    <t>TYACK Laurent</t>
  </si>
  <si>
    <t>ASSADI HERVE</t>
  </si>
  <si>
    <t>HIBON FATIMA</t>
  </si>
  <si>
    <t>VANDENESSE ARMAND</t>
  </si>
  <si>
    <t>PHILIPPE STePHANE</t>
  </si>
  <si>
    <t>BOYER Brunel</t>
  </si>
  <si>
    <t>ITEMA Bruno</t>
  </si>
  <si>
    <t xml:space="preserve">ALPHONSINE Jean Jacques </t>
  </si>
  <si>
    <t>GRATALOUP DANIEL</t>
  </si>
  <si>
    <t>PEYRARD JEAN DENIS</t>
  </si>
  <si>
    <t>DARENCOURT Josian</t>
  </si>
  <si>
    <t>DUPONT Isabelle</t>
  </si>
  <si>
    <t>CLAIN Clement</t>
  </si>
  <si>
    <t>HACHE David</t>
  </si>
  <si>
    <t>AIMART JOHNY</t>
  </si>
  <si>
    <t>DELIKAT PATRICK</t>
  </si>
  <si>
    <t>MICHEL Patrice</t>
  </si>
  <si>
    <t>HOAREAU Jean Jacques</t>
  </si>
  <si>
    <t>ALCIOPE Willy</t>
  </si>
  <si>
    <t>AUGUSTINE GUYTO</t>
  </si>
  <si>
    <t>LEPINE Eric</t>
  </si>
  <si>
    <t>ACHEMOUKH Jean claude</t>
  </si>
  <si>
    <t>GRONDIN JEAN MARIE</t>
  </si>
  <si>
    <t>HOURY Jean Pierre</t>
  </si>
  <si>
    <t>TIN SONG LAURENT</t>
  </si>
  <si>
    <t>MORIN David</t>
  </si>
  <si>
    <t>ZITTE Jean Yves</t>
  </si>
  <si>
    <t>HOARAU Armand</t>
  </si>
  <si>
    <t>GILLOT PASCAL</t>
  </si>
  <si>
    <t>MARGeLY Jonathan</t>
  </si>
  <si>
    <t>ANTONIO Lindsay</t>
  </si>
  <si>
    <t>DELPHING FABRIZIO</t>
  </si>
  <si>
    <t>PAYET DANY</t>
  </si>
  <si>
    <t>GABORIEAU Pascal</t>
  </si>
  <si>
    <t>MEUNIER Fabrice</t>
  </si>
  <si>
    <t>VIGNOLLES ARNAUD</t>
  </si>
  <si>
    <t>RENNEVILLE Roberto</t>
  </si>
  <si>
    <t>CANAUD JEROME</t>
  </si>
  <si>
    <t>LARRANAGA URKO</t>
  </si>
  <si>
    <t>DUGUIN Patrick</t>
  </si>
  <si>
    <t>FONTAINE Pascal</t>
  </si>
  <si>
    <t>GIBERT Marina</t>
  </si>
  <si>
    <t>RAMIN MICKAEL</t>
  </si>
  <si>
    <t>GRONDIN SYLVAIN</t>
  </si>
  <si>
    <t>BERBY Jacky</t>
  </si>
  <si>
    <t>CLEMONS Andrea</t>
  </si>
  <si>
    <t>INDIANA Henry Michel</t>
  </si>
  <si>
    <t>OUZAN THIERRY</t>
  </si>
  <si>
    <t>CHAN SEEM Patrice</t>
  </si>
  <si>
    <t>OBDIA Julien</t>
  </si>
  <si>
    <t>LAM KAM MATHIAS</t>
  </si>
  <si>
    <t>TELMAR DIDIER</t>
  </si>
  <si>
    <t>SALAH ERIC</t>
  </si>
  <si>
    <t>DESIRE Hubert</t>
  </si>
  <si>
    <t>DESJARDINS Frederick</t>
  </si>
  <si>
    <t>LAMBERT Romain</t>
  </si>
  <si>
    <t>ALI FAHARI</t>
  </si>
  <si>
    <t>MARSOUDET CHRISTOPHE</t>
  </si>
  <si>
    <t>LAMOLY SAMUEL</t>
  </si>
  <si>
    <t>HUET GEORGES MARIE</t>
  </si>
  <si>
    <t>BROGNIART Tanguy</t>
  </si>
  <si>
    <t>BERTHONNEAU Patrick</t>
  </si>
  <si>
    <t>HOARAU FREDERIC JEAN EDDY</t>
  </si>
  <si>
    <t>PAYET JOSIAN</t>
  </si>
  <si>
    <t>LAFAY GREGOIRE</t>
  </si>
  <si>
    <t>TECHER JEAN FRANCOIS</t>
  </si>
  <si>
    <t>FOURAULT Philippe</t>
  </si>
  <si>
    <t>VINGUEDASSALOM JEAN FRANCOIS</t>
  </si>
  <si>
    <t>LIBERTIAUX Julien</t>
  </si>
  <si>
    <t>ANGOT Xavier</t>
  </si>
  <si>
    <t>TROTTIN ERIC</t>
  </si>
  <si>
    <t>GROSS Jean Pascal</t>
  </si>
  <si>
    <t>DE BUCHERE Xavier</t>
  </si>
  <si>
    <t>BOUHIER JEAN</t>
  </si>
  <si>
    <t>AURE LINO</t>
  </si>
  <si>
    <t>ROMILY JEAN DANY</t>
  </si>
  <si>
    <t>HOARAU MICKAEL</t>
  </si>
  <si>
    <t>HOAREAU MYRIELLE</t>
  </si>
  <si>
    <t>DUMONT BERNADETTE</t>
  </si>
  <si>
    <t>Trans-Volcano</t>
  </si>
  <si>
    <t>BEGUE Armand</t>
  </si>
  <si>
    <t>DIJOUX BRICE</t>
  </si>
  <si>
    <t>MARC Lionel</t>
  </si>
  <si>
    <t>ANGENARD Fabrice</t>
  </si>
  <si>
    <t>MARIE Florent</t>
  </si>
  <si>
    <t>PELISSIER VINCENT</t>
  </si>
  <si>
    <t>BOYER JOSEPH DANIEL</t>
  </si>
  <si>
    <t>BEGUE Alexandre</t>
  </si>
  <si>
    <t>MAILLOT YOANN</t>
  </si>
  <si>
    <t>NONVAL JACOB</t>
  </si>
  <si>
    <t>MAILLOT Yvan</t>
  </si>
  <si>
    <t>GURUNG Ram Bahadur</t>
  </si>
  <si>
    <t>PICARD FABRICE</t>
  </si>
  <si>
    <t>ABRILLET JEAN FRED</t>
  </si>
  <si>
    <t>MAILLOT Henri Charles</t>
  </si>
  <si>
    <t>JULLIAN FREDERIQUE</t>
  </si>
  <si>
    <t>SORRES Clement</t>
  </si>
  <si>
    <t>BOYER Christian</t>
  </si>
  <si>
    <t>FIRMIN Guibert</t>
  </si>
  <si>
    <t>SOUCHON WILLY</t>
  </si>
  <si>
    <t>LAI KON Desire</t>
  </si>
  <si>
    <t>JACQUEMART Mickael</t>
  </si>
  <si>
    <t>GRONDIN Guillaume</t>
  </si>
  <si>
    <t>ROMILY Jean Dany</t>
  </si>
  <si>
    <t>LAURET RISHMAN</t>
  </si>
  <si>
    <t>BOYER Fabrice Alain</t>
  </si>
  <si>
    <t>Trail Vert-Bleu</t>
  </si>
  <si>
    <t>LEVENEUR jacky</t>
  </si>
  <si>
    <t>MUSSARD MICHEL-DIDIER</t>
  </si>
  <si>
    <t>GANCE FABRICE</t>
  </si>
  <si>
    <t>CHARLETTINE ALEXANDRE</t>
  </si>
  <si>
    <t>LATCHIMY Thierry</t>
  </si>
  <si>
    <t>SAMSORA FREDERIC</t>
  </si>
  <si>
    <t>FONTANA ARNAUD</t>
  </si>
  <si>
    <t>CORBEL YVONNICK</t>
  </si>
  <si>
    <t>MADILHAC Arnaud</t>
  </si>
  <si>
    <t>LESCUREUX cyril</t>
  </si>
  <si>
    <t>DALAPA-AMANA jean pierre</t>
  </si>
  <si>
    <t>POULBASSIA Elvis</t>
  </si>
  <si>
    <t>MUGUEL PASCAL</t>
  </si>
  <si>
    <t>PAUSE CYRIL</t>
  </si>
  <si>
    <t>MOISAN SOLENE</t>
  </si>
  <si>
    <t>CHARLETTINE WILSON</t>
  </si>
  <si>
    <t>MARDHEL FREDERIC</t>
  </si>
  <si>
    <t>FONTAINE JEAN-FRANCOIS</t>
  </si>
  <si>
    <t>SAUTRON CHARLES ERIC</t>
  </si>
  <si>
    <t>DELETRAZ david</t>
  </si>
  <si>
    <t>JEAN-FRANCOIS KARINE</t>
  </si>
  <si>
    <t>FONTAINE SULLY</t>
  </si>
  <si>
    <t>SAULT CHRISLIN</t>
  </si>
  <si>
    <t>LARAVINE JEAN-PATRICK</t>
  </si>
  <si>
    <t>GRONDIN hugues</t>
  </si>
  <si>
    <t>ROUGET FREDERIC</t>
  </si>
  <si>
    <t>MEUNIER CEDRIC</t>
  </si>
  <si>
    <t>MARTIN ERIC</t>
  </si>
  <si>
    <t>FANCHIN MICKAEL</t>
  </si>
  <si>
    <t>CLAIN CLEMENT</t>
  </si>
  <si>
    <t>COLLET ALEXANDRE</t>
  </si>
  <si>
    <t>ROLLAND ALIX</t>
  </si>
  <si>
    <t>KERALDY Simon Pierre</t>
  </si>
  <si>
    <t>ROBERT Yvette</t>
  </si>
  <si>
    <t>Trail des Anglais</t>
  </si>
  <si>
    <t>VITRY RENE PAUL</t>
  </si>
  <si>
    <t>LAURET JEAN EDDY</t>
  </si>
  <si>
    <t>BERTAUT Gauthier</t>
  </si>
  <si>
    <t>MOUNY Willy</t>
  </si>
  <si>
    <t>BOYER yohan</t>
  </si>
  <si>
    <t>LIBELLE Cleo</t>
  </si>
  <si>
    <t>SINIMALE JEAN DAMIEN</t>
  </si>
  <si>
    <t>ROBERT David</t>
  </si>
  <si>
    <t>HENZE Frederic</t>
  </si>
  <si>
    <t>FERRERE Georges</t>
  </si>
  <si>
    <t>PAYET Dany</t>
  </si>
  <si>
    <t>GALAIS Gilbert</t>
  </si>
  <si>
    <t>CALPETARD jean Fabrice</t>
  </si>
  <si>
    <t>CAMACHETTY CHRISTOPHER</t>
  </si>
  <si>
    <t>CAMUS Martin</t>
  </si>
  <si>
    <t>BERGIER Pascal</t>
  </si>
  <si>
    <t>MARTINEZ Rafael</t>
  </si>
  <si>
    <t>PAYET Emmanuel</t>
  </si>
  <si>
    <t>BEZARD Jeremy</t>
  </si>
  <si>
    <t>TIMON Gilles Marc</t>
  </si>
  <si>
    <t>SEBAS Wilfrid</t>
  </si>
  <si>
    <t>BARDEUR MICKAEL</t>
  </si>
  <si>
    <t>Trail Colorado</t>
  </si>
  <si>
    <t>DE GASPERI Marco</t>
  </si>
  <si>
    <t>BOYER Jeannick</t>
  </si>
  <si>
    <t>RASENDRASON William</t>
  </si>
  <si>
    <t>ARMAND Fabrice</t>
  </si>
  <si>
    <t>JARD Marius</t>
  </si>
  <si>
    <t>ITTOO Vishal Madeo</t>
  </si>
  <si>
    <t>DIJOUX David John</t>
  </si>
  <si>
    <t>SMITH Guillaume</t>
  </si>
  <si>
    <t>GASTELLIER Francois</t>
  </si>
  <si>
    <t>POTER Jean Thierry</t>
  </si>
  <si>
    <t>LE TAREAU Jean Roch</t>
  </si>
  <si>
    <t>TRAZIC Jerome</t>
  </si>
  <si>
    <t>GASPAL Sylvestre</t>
  </si>
  <si>
    <t>CANTEL Alban</t>
  </si>
  <si>
    <t>DALLEAU Jean Patrick</t>
  </si>
  <si>
    <t>VITRY Dany</t>
  </si>
  <si>
    <t>KONDOKI Judex</t>
  </si>
  <si>
    <t>GOUET Erwann</t>
  </si>
  <si>
    <t>TURPIN Serge</t>
  </si>
  <si>
    <t>PEYRARD Jean Denis</t>
  </si>
  <si>
    <t>BOTTE Johnny Akine</t>
  </si>
  <si>
    <t>BEGUE Hortense</t>
  </si>
  <si>
    <t>SAMELOR Johnny</t>
  </si>
  <si>
    <t>GRENIER Laury</t>
  </si>
  <si>
    <t>GRONDIN Ludovic</t>
  </si>
  <si>
    <t>GARDEBIEN Jonathan</t>
  </si>
  <si>
    <t>CHARRIER Manuel</t>
  </si>
  <si>
    <t>PHALARIS Frederic</t>
  </si>
  <si>
    <t>PAYET Fabrice</t>
  </si>
  <si>
    <t>FONTAINE Martial</t>
  </si>
  <si>
    <t>SAUTRON Georges Noel</t>
  </si>
  <si>
    <t>RAULT Louis Gilles</t>
  </si>
  <si>
    <t>VALETTE Helene</t>
  </si>
  <si>
    <t>ERUDEL Ludovic</t>
  </si>
  <si>
    <t>GONNEAU Freddy</t>
  </si>
  <si>
    <t>Salazienne</t>
  </si>
  <si>
    <t>RAKOTONDRASOA FULGENCE</t>
  </si>
  <si>
    <t>ROBERT THIERRY</t>
  </si>
  <si>
    <t>PARMENTIER SEBASTIEN</t>
  </si>
  <si>
    <t>CAZAL FREDERIC</t>
  </si>
  <si>
    <t>CALTRET JOHNNY</t>
  </si>
  <si>
    <t>GANGNANT Nicolas</t>
  </si>
  <si>
    <t>LALLEMAND Frederic</t>
  </si>
  <si>
    <t>LAFABLE MICKAEL</t>
  </si>
  <si>
    <t>BARDEL Francois</t>
  </si>
  <si>
    <t>CLAPIER YANNICK</t>
  </si>
  <si>
    <t>CHAPELIN RICO</t>
  </si>
  <si>
    <t>HOAREAU THIERRY</t>
  </si>
  <si>
    <t>LEE SONG YIN GINO</t>
  </si>
  <si>
    <t>SAUTRON JEAN YANNICK</t>
  </si>
  <si>
    <t>PARMENTIER TEDDY</t>
  </si>
  <si>
    <t>CHEVALIER bertrand</t>
  </si>
  <si>
    <t>CERVEAUX OLIVIER</t>
  </si>
  <si>
    <t>RIVIERE FRANCK</t>
  </si>
  <si>
    <t>ESPARON jean claude</t>
  </si>
  <si>
    <t>RAMIN MICHAEL</t>
  </si>
  <si>
    <t>FANJAHANITRINIAINA MARINA</t>
  </si>
  <si>
    <t>CLAPIER ERIC</t>
  </si>
  <si>
    <t>MAILLOT JANNY</t>
  </si>
  <si>
    <t>MAHAVE JEAN LOUIS</t>
  </si>
  <si>
    <t>REOUNE CHRISTIAN</t>
  </si>
  <si>
    <t>LAURET FREDERIC</t>
  </si>
  <si>
    <t>GAZE ARMANDRIC</t>
  </si>
  <si>
    <t>HUET CHRISTOPHE</t>
  </si>
  <si>
    <t>POTHIN JEAN MICHEL</t>
  </si>
  <si>
    <t>DESFARGES YANNICK</t>
  </si>
  <si>
    <t>VELNA boris</t>
  </si>
  <si>
    <t>NEBONE CHRISTOPHER</t>
  </si>
  <si>
    <t>petit benare</t>
  </si>
  <si>
    <t>ESSOB Patrick</t>
  </si>
  <si>
    <t>GRAVINA JEAN WILLY</t>
  </si>
  <si>
    <t>PAYET STEPHANE JEAN PIERRE</t>
  </si>
  <si>
    <t>CROCHET LAURENT</t>
  </si>
  <si>
    <t>RIVIERE Jean Damien</t>
  </si>
  <si>
    <t>DELNARD LAURENT</t>
  </si>
  <si>
    <t>KERAMBRUN JEAN MARIE</t>
  </si>
  <si>
    <t>CHANE SEE CHU OLIVIER</t>
  </si>
  <si>
    <t>MONCEYRON ERIC</t>
  </si>
  <si>
    <t>VALIN JOHNY</t>
  </si>
  <si>
    <t>VERRIEST DAMIEN</t>
  </si>
  <si>
    <t>GYTHIEL FRANCK</t>
  </si>
  <si>
    <t>VANDENESSE ARMAND J. PHILIPPE</t>
  </si>
  <si>
    <t>LOUMAGNE JEAN PASCAL</t>
  </si>
  <si>
    <t>DIJOUX SONY</t>
  </si>
  <si>
    <t>VENDOMELE JIMMY</t>
  </si>
  <si>
    <t>BAUDIS CLAIRE</t>
  </si>
  <si>
    <t>BOULESTIN CHRISTOPHE</t>
  </si>
  <si>
    <t>NERGEL JEAN PIERRE</t>
  </si>
  <si>
    <t>CLAIN JEAN LUC</t>
  </si>
  <si>
    <t>METAMIRE DAVID</t>
  </si>
  <si>
    <t>SOUPLET YVES</t>
  </si>
  <si>
    <t>CAZENOVE JEAN CHRISTOPHE</t>
  </si>
  <si>
    <t>LE CLEF SIMON</t>
  </si>
  <si>
    <t>BARATEAU CECILE</t>
  </si>
  <si>
    <t>PENNO CASARA HUGUETTE</t>
  </si>
  <si>
    <t>FALKOWSKI MATHIEU</t>
  </si>
  <si>
    <t>POININ COULIN YOLAIN</t>
  </si>
  <si>
    <t>MAGRIN MATHIEU</t>
  </si>
  <si>
    <t>PENIN DELPHINE</t>
  </si>
  <si>
    <t>LIZE SEBASTIEN</t>
  </si>
  <si>
    <t>RADAL ANTOINE</t>
  </si>
  <si>
    <t>RIVIERE NICOLAS</t>
  </si>
  <si>
    <t>PAYET CHRISTOPHE</t>
  </si>
  <si>
    <t>MAZEAU BERNARD</t>
  </si>
  <si>
    <t>GAUVIN LAURENT</t>
  </si>
  <si>
    <t>ARMAND LOUIS</t>
  </si>
  <si>
    <t>CADET JIMMY</t>
  </si>
  <si>
    <t>LEBON WILSON</t>
  </si>
  <si>
    <t>LEBON JOEL</t>
  </si>
  <si>
    <t>FOLIO JIMMY</t>
  </si>
  <si>
    <t>CHEVALLIER MATTHIEU</t>
  </si>
  <si>
    <t>HUMARAUT ETIENNE</t>
  </si>
  <si>
    <t>VENZI JEREMY</t>
  </si>
  <si>
    <t>PRONOST PHILIPPE</t>
  </si>
  <si>
    <t>ARZAC HENRI</t>
  </si>
  <si>
    <t>ARHIMAN PAUL</t>
  </si>
  <si>
    <t>marathon</t>
  </si>
  <si>
    <t>BETSMAN BRUNO</t>
  </si>
  <si>
    <t>GANOFSKY THIERRY</t>
  </si>
  <si>
    <t>LEOCADIE RENE-PAUL</t>
  </si>
  <si>
    <t>RAMIN JEAN-BERNARD</t>
  </si>
  <si>
    <t>LALLEMAND KEVIN</t>
  </si>
  <si>
    <t>TRULES GERALDO</t>
  </si>
  <si>
    <t>GEOFFROY FRANCK</t>
  </si>
  <si>
    <t>GUILLAUME BENOIT</t>
  </si>
  <si>
    <t>CARAYOL Maxime</t>
  </si>
  <si>
    <t>HARRISON JULE JEAN-PIERR</t>
  </si>
  <si>
    <t>DALEVAN ERIC</t>
  </si>
  <si>
    <t>DIJOUX JEAN-BERNARD</t>
  </si>
  <si>
    <t>LAURET PIERRE</t>
  </si>
  <si>
    <t>BISHOP AARON</t>
  </si>
  <si>
    <t>MERMERA FRED</t>
  </si>
  <si>
    <t>CONTE CHRISTOPHE</t>
  </si>
  <si>
    <t>FATOL THIERRY</t>
  </si>
  <si>
    <t>NIRLO DAVID</t>
  </si>
  <si>
    <t>PARENT OLIVIER-SERGE</t>
  </si>
  <si>
    <t>DOMAIN Herve</t>
  </si>
  <si>
    <t>JOBERT CHRISTIAN</t>
  </si>
  <si>
    <t>LORICOURT TEDDY</t>
  </si>
  <si>
    <t>VIELMAS JEAN LOUIS</t>
  </si>
  <si>
    <t>DALAPA-AMANA KARL-JEAN-RENE</t>
  </si>
  <si>
    <t>ESPERANCE FABRICE</t>
  </si>
  <si>
    <t>EMMA ELSIE</t>
  </si>
  <si>
    <t>DANJOUX Jonathan</t>
  </si>
  <si>
    <t>LAW-TCHI-KUN JEAN-BERNARD</t>
  </si>
  <si>
    <t>MARTIN JEAN FRANCOIS</t>
  </si>
  <si>
    <t>BOYER RENE</t>
  </si>
  <si>
    <t>GUYOT Daniel</t>
  </si>
  <si>
    <t>FARGET FRANCK</t>
  </si>
  <si>
    <t>DIJOUX OLIVIA</t>
  </si>
  <si>
    <t>BORDIER DAVID JEAN MAUR</t>
  </si>
  <si>
    <t>BOUSSER JEROME</t>
  </si>
  <si>
    <t>PANIANDY GERARD</t>
  </si>
  <si>
    <t>VALENTIN JEAN-RENE</t>
  </si>
  <si>
    <t>TECHER JOHNNY ALAIN</t>
  </si>
  <si>
    <t>KAISSE jerome</t>
  </si>
  <si>
    <t>NAPOLY HUBERT</t>
  </si>
  <si>
    <t>BEAULIEU JEANNICK</t>
  </si>
  <si>
    <t>LOUIS CHRISTOPHE</t>
  </si>
  <si>
    <t>DAVID OLIVIER</t>
  </si>
  <si>
    <t>DESRUISSEAUX YANNICK</t>
  </si>
  <si>
    <t>LIANDRAT SYLVAIN</t>
  </si>
  <si>
    <t>MIEDZINSKI MICHEL</t>
  </si>
  <si>
    <t>D EURVEILHER hosmann</t>
  </si>
  <si>
    <t>La Makoise</t>
  </si>
  <si>
    <t>MOREL Jacques Andre</t>
  </si>
  <si>
    <t>BOYER JEAN ERIC WILLY</t>
  </si>
  <si>
    <t>BARET WILLIAM</t>
  </si>
  <si>
    <t>HUET RENE PIERRE</t>
  </si>
  <si>
    <t>MAANE KARIM</t>
  </si>
  <si>
    <t>TECHER THIERRY</t>
  </si>
  <si>
    <t>VIENNE MARTEL</t>
  </si>
  <si>
    <t>FONTAINE DANIEL JOSEPH</t>
  </si>
  <si>
    <t>SERY DAMIEN</t>
  </si>
  <si>
    <t>PAYET JEAN PAUL</t>
  </si>
  <si>
    <t>BARET GIOVANNI</t>
  </si>
  <si>
    <t>MITHRIDATE CHRISTOPHER</t>
  </si>
  <si>
    <t>CALPETARD THERESIEN</t>
  </si>
  <si>
    <t>ATHON SYLVAIN</t>
  </si>
  <si>
    <t>VASSOR CEDRIC</t>
  </si>
  <si>
    <t>GONNEAU RAPHAEL</t>
  </si>
  <si>
    <t>DIJOUX GILLES</t>
  </si>
  <si>
    <t>PAYET BERTHO</t>
  </si>
  <si>
    <t>BRUTIER TEDDY</t>
  </si>
  <si>
    <t>BOYER CHRISTIAN DIDIER</t>
  </si>
  <si>
    <t>SERY JEAN PATRICE</t>
  </si>
  <si>
    <t>MUSSARD JEAN FABRICE</t>
  </si>
  <si>
    <t>BOUDAS DANY</t>
  </si>
  <si>
    <t>MAREE SULLY</t>
  </si>
  <si>
    <t>CAREL SEBASTIEN</t>
  </si>
  <si>
    <t>RIVIERE DOMINIQUE</t>
  </si>
  <si>
    <t>LACROIX FREDERIC</t>
  </si>
  <si>
    <t>CHEVALIER FLORENT</t>
  </si>
  <si>
    <t>VASSOR FREDERIC</t>
  </si>
  <si>
    <t>FOURNAT SEBASTIEN</t>
  </si>
  <si>
    <t>TOBOS OLIVIER</t>
  </si>
  <si>
    <t>OTELLO KEVIN</t>
  </si>
  <si>
    <t>BERTIL ERICKSON</t>
  </si>
  <si>
    <t>GRONDIN JOHNY FRED</t>
  </si>
  <si>
    <t>DROUMAN EMMANUEL</t>
  </si>
  <si>
    <t>THERINCOURT JEAN FRANCOIS</t>
  </si>
  <si>
    <t>BOUTSERIN KEVIN</t>
  </si>
  <si>
    <t>HUET GAEL</t>
  </si>
  <si>
    <t>LEPERLIER JOHNNY</t>
  </si>
  <si>
    <t>BARONNE ALFRED</t>
  </si>
  <si>
    <t>GONTHIER ERIC</t>
  </si>
  <si>
    <t>BEDEAU HERMANN</t>
  </si>
  <si>
    <t>D-Tour45</t>
  </si>
  <si>
    <t>CALTRET Yvan</t>
  </si>
  <si>
    <t>SAUTRON Judicael</t>
  </si>
  <si>
    <t>CARCANY Cedric</t>
  </si>
  <si>
    <t>ARMOUET Frederic</t>
  </si>
  <si>
    <t>ROBERT Stephane</t>
  </si>
  <si>
    <t>MORIN Fred</t>
  </si>
  <si>
    <t>CADET Jackson</t>
  </si>
  <si>
    <t>SIMME Willy</t>
  </si>
  <si>
    <t>VILPONT Rudy</t>
  </si>
  <si>
    <t>SISAHAYE Dany</t>
  </si>
  <si>
    <t>PARIS Damien</t>
  </si>
  <si>
    <t>LAURENT Jean Mario</t>
  </si>
  <si>
    <t>GRONDIN Pascal</t>
  </si>
  <si>
    <t>THOMAS Jolias</t>
  </si>
  <si>
    <t>PICARD Erick</t>
  </si>
  <si>
    <t>DIJOUX Fabien</t>
  </si>
  <si>
    <t>FERROL David</t>
  </si>
  <si>
    <t>ALECTON Fabrice</t>
  </si>
  <si>
    <t>BOURGEOIS Philippe</t>
  </si>
  <si>
    <t>POUNOUSSAMY Pascal</t>
  </si>
  <si>
    <t>LALLEMAND James</t>
  </si>
  <si>
    <t>PEPIN Jerome stephane</t>
  </si>
  <si>
    <t>PAYET Olivier</t>
  </si>
  <si>
    <t>GANNE Jean Yvrin</t>
  </si>
  <si>
    <t>LEBON Jacky</t>
  </si>
  <si>
    <t>LEBON Eddy</t>
  </si>
  <si>
    <t>DEPECHE Darry</t>
  </si>
  <si>
    <t>VALCARES Eric</t>
  </si>
  <si>
    <t>ARMAND Jean christophe</t>
  </si>
  <si>
    <t>CAZANOVE Thierry</t>
  </si>
  <si>
    <t>ECLAPIER Jean claude</t>
  </si>
  <si>
    <t>BAPTISTE Joachim</t>
  </si>
  <si>
    <t>NATIVEL Andre</t>
  </si>
  <si>
    <t>BRUNOT Heloise</t>
  </si>
  <si>
    <t>MAHAMAD Mohamad</t>
  </si>
  <si>
    <t>DEPECHE Jean Raymond</t>
  </si>
  <si>
    <t>BERNARD Emmanuel</t>
  </si>
  <si>
    <t>HIBON Fatima</t>
  </si>
  <si>
    <t>Boucle Roche Ecrite</t>
  </si>
  <si>
    <t>BAYARD Gilles</t>
  </si>
  <si>
    <t>GRONDIN Jean pierre</t>
  </si>
  <si>
    <t>MITHRIDATE Fabrice</t>
  </si>
  <si>
    <t>BOYER Elisee</t>
  </si>
  <si>
    <t>CADET Jean marie</t>
  </si>
  <si>
    <t>AUGUSTINE Guyto</t>
  </si>
  <si>
    <t>ROBERT Theophane</t>
  </si>
  <si>
    <t>IMBROSCIANO Yannick</t>
  </si>
  <si>
    <t>MAILLOT Jean paul</t>
  </si>
  <si>
    <t>ROBERT Adélio</t>
  </si>
  <si>
    <t>CLAIN Ludovic</t>
  </si>
  <si>
    <t>MARIE PAUL</t>
  </si>
  <si>
    <t>HOAREAU Jean laurent</t>
  </si>
  <si>
    <t>TECHER Vincent</t>
  </si>
  <si>
    <t>BOYER Jean moise</t>
  </si>
  <si>
    <t>BOYER Jean Éric</t>
  </si>
  <si>
    <t>OLIVAR JEAN NOËL</t>
  </si>
  <si>
    <t>CAZAL Augustin</t>
  </si>
  <si>
    <t>GRONDIN Jean denis</t>
  </si>
  <si>
    <t>MAILLOT Gerard pascal</t>
  </si>
  <si>
    <t>MARIIS Antoine</t>
  </si>
  <si>
    <t>NARSOU Jean-claude mathieu</t>
  </si>
  <si>
    <t>GAUVIN Jean noel</t>
  </si>
  <si>
    <t>POULLAIN Eric</t>
  </si>
  <si>
    <t>ELISABETH Christophe</t>
  </si>
  <si>
    <t>POUNOUSSAMY Jean pascal</t>
  </si>
  <si>
    <t>AH-FAT GILBERT</t>
  </si>
  <si>
    <t>LEGROS LUDOVIC</t>
  </si>
  <si>
    <t>….</t>
  </si>
  <si>
    <t>course</t>
  </si>
  <si>
    <t>Cote ajust.</t>
  </si>
  <si>
    <t>Classement des courses version moyenne</t>
  </si>
  <si>
    <t>de 36 à 70 kds</t>
  </si>
  <si>
    <t>Dtour45</t>
  </si>
  <si>
    <t>Trail vert-bleu</t>
  </si>
  <si>
    <t>SALAZIENNE</t>
  </si>
  <si>
    <t>Petit Bénare</t>
  </si>
  <si>
    <t>Dodo trail 25</t>
  </si>
  <si>
    <t xml:space="preserve"> KDS ajust.</t>
  </si>
  <si>
    <t>PERRAULT Gerry</t>
  </si>
  <si>
    <t>CADET Jean Marie</t>
  </si>
  <si>
    <t>VIDOT Yannick</t>
  </si>
  <si>
    <t>RISHI Chundy</t>
  </si>
  <si>
    <t>YOANN Bruno</t>
  </si>
  <si>
    <t>ETHEVE Laurent</t>
  </si>
  <si>
    <t>CARVER Douglas</t>
  </si>
  <si>
    <t>HUGLI Karim</t>
  </si>
  <si>
    <t>COLLET Jean Eric</t>
  </si>
  <si>
    <t>CHAMPA Rishi</t>
  </si>
  <si>
    <t>HOARAU Franco</t>
  </si>
  <si>
    <t>JEETESH RAO Lukea</t>
  </si>
  <si>
    <t>LE COURT DE BILLOT Armand</t>
  </si>
  <si>
    <t>MAMET Matthieu</t>
  </si>
  <si>
    <t>WALKER James</t>
  </si>
  <si>
    <t>KASTNER Martin</t>
  </si>
  <si>
    <t>HORTENSE Aman</t>
  </si>
  <si>
    <t>CIMAN Cecile</t>
  </si>
  <si>
    <t>GIBRALTA Alfred</t>
  </si>
  <si>
    <t>PAYET Alain</t>
  </si>
  <si>
    <t>VIENNE Didier</t>
  </si>
  <si>
    <t>BOYER Jean Freddy</t>
  </si>
  <si>
    <t>JACQUENET John</t>
  </si>
  <si>
    <t>FAYOLLE Henri</t>
  </si>
  <si>
    <t>DORLA Jean Alexien</t>
  </si>
  <si>
    <t>ETIENNE Denis</t>
  </si>
  <si>
    <t>TRELEAVEN Gina</t>
  </si>
  <si>
    <t>VICTOIRE Henrico</t>
  </si>
  <si>
    <t>GAUNGOO Balkrishna</t>
  </si>
  <si>
    <t>TRELEAVEN Ross</t>
  </si>
  <si>
    <t>GRENOUILLE Eric</t>
  </si>
  <si>
    <t>CROUS Arno</t>
  </si>
  <si>
    <t>FRANCOIS Joseph Mennery</t>
  </si>
  <si>
    <t>MAREUX Eugenie</t>
  </si>
  <si>
    <t>AUGUSTE Benjamin</t>
  </si>
  <si>
    <t>CASTLE David</t>
  </si>
  <si>
    <t>DIJOUX Alfred</t>
  </si>
  <si>
    <t>DUNOD Alexandre</t>
  </si>
  <si>
    <t>NAGUIN Jean Claude</t>
  </si>
  <si>
    <t>MARDEMOOTOO Kaviraj</t>
  </si>
  <si>
    <t>FOLIO Fabrice</t>
  </si>
  <si>
    <t>LENOIR Fabienne</t>
  </si>
  <si>
    <t>NEAL Matthew</t>
  </si>
  <si>
    <t>BOULANGER Fabrice</t>
  </si>
  <si>
    <t>MERVEN Julian</t>
  </si>
  <si>
    <t>Course tangue</t>
  </si>
  <si>
    <t>Trail de l'Eden</t>
  </si>
  <si>
    <t>Bassin Vital</t>
  </si>
  <si>
    <t>Géranium</t>
  </si>
  <si>
    <t>semi marathon</t>
  </si>
  <si>
    <t>Course Papangue</t>
  </si>
  <si>
    <t>Urban trail Possession</t>
  </si>
  <si>
    <t>Course Piton Patate</t>
  </si>
  <si>
    <t>10 kms route</t>
  </si>
  <si>
    <t>Classement courses moyenne distance 2014 Réunion (de 36 à 70 kds)</t>
  </si>
  <si>
    <t>moins de 36 kds</t>
  </si>
  <si>
    <t>rang</t>
  </si>
  <si>
    <t>temps</t>
  </si>
  <si>
    <t>cotation</t>
  </si>
  <si>
    <t>TX AJUST.</t>
  </si>
  <si>
    <t>ANDRIAMPARANY HAJA NIRINA</t>
  </si>
  <si>
    <t>LEBON FRANCOIS</t>
  </si>
  <si>
    <t>course Tangue</t>
  </si>
  <si>
    <t>LEBON Guy Noel</t>
  </si>
  <si>
    <t>DUCHEMANN Frederic</t>
  </si>
  <si>
    <t>DURHONE JUDEX</t>
  </si>
  <si>
    <t>HOAREAU Julien</t>
  </si>
  <si>
    <t>CARTIER PASCAL</t>
  </si>
  <si>
    <t>LAURET Jean Eddy</t>
  </si>
  <si>
    <t>LEBON AURELIEN</t>
  </si>
  <si>
    <t>BOYER FRED JEAN BERNA</t>
  </si>
  <si>
    <t>LORICOURT Teddy</t>
  </si>
  <si>
    <t>PAYET PATRICE</t>
  </si>
  <si>
    <t>NARAYANIN Eddy</t>
  </si>
  <si>
    <t>Piton Patate</t>
  </si>
  <si>
    <t>LEVENEUR JACKY</t>
  </si>
  <si>
    <t>PAILLARD Simon</t>
  </si>
  <si>
    <t>IMONJA JEAN</t>
  </si>
  <si>
    <t>foulée du Choca</t>
  </si>
  <si>
    <t>10 kms</t>
  </si>
  <si>
    <t>HOARAU FABRICE</t>
  </si>
  <si>
    <t>UrbanTrail POS.</t>
  </si>
  <si>
    <t>CHAUMARAT Francois</t>
  </si>
  <si>
    <t>SERY Damien</t>
  </si>
  <si>
    <t>MITHRIDATE fabrice</t>
  </si>
  <si>
    <t>DAMOUR Frederic</t>
  </si>
  <si>
    <t>ARMOUET FREDERIC</t>
  </si>
  <si>
    <t>OLIVAR Johny</t>
  </si>
  <si>
    <t>LACROIX Eric</t>
  </si>
  <si>
    <t>DIJOUX Jean Bernard</t>
  </si>
  <si>
    <t>DUPUY DAVID</t>
  </si>
  <si>
    <t>HOARAU JEAN-DIDIER</t>
  </si>
  <si>
    <t>NOEL Alain</t>
  </si>
  <si>
    <t>LE GUERN KEVIN</t>
  </si>
  <si>
    <t>PERRAULT JERRY</t>
  </si>
  <si>
    <t>CLAIN JIMMY</t>
  </si>
  <si>
    <t>CHAMBRY THIERRY</t>
  </si>
  <si>
    <t>PEDRE STEPHANE</t>
  </si>
  <si>
    <t>BARLIEU RONAN</t>
  </si>
  <si>
    <t>FONTAINE Fabrice</t>
  </si>
  <si>
    <t>GONTHIER Philippe</t>
  </si>
  <si>
    <t>DUBIN BENOIT</t>
  </si>
  <si>
    <t>ELEAPADEATCHY JEAN</t>
  </si>
  <si>
    <t>VILPONT RUDY</t>
  </si>
  <si>
    <t>GRANDCAMP JEREMY</t>
  </si>
  <si>
    <t>BERTAUT NELSON</t>
  </si>
  <si>
    <t>NATIVEL Ludovic</t>
  </si>
  <si>
    <t>DELOOR VINCENT</t>
  </si>
  <si>
    <t>PICCIN Luca</t>
  </si>
  <si>
    <t>LALLEMAND ERIC</t>
  </si>
  <si>
    <t>VIDOT YANNICK</t>
  </si>
  <si>
    <t>SERY Pierrot</t>
  </si>
  <si>
    <t>SAUTRON JUDICKAEL</t>
  </si>
  <si>
    <t>POUDROUX JEREMY</t>
  </si>
  <si>
    <t>BEZARD JEREMY</t>
  </si>
  <si>
    <t>SINIMALE Jean Damien</t>
  </si>
  <si>
    <t>ERINACINT GEORGES-MARIE</t>
  </si>
  <si>
    <t>RIVIERE Franck</t>
  </si>
  <si>
    <t>ROZE THOMAS</t>
  </si>
  <si>
    <t>ITOO Vishal</t>
  </si>
  <si>
    <t>LEVENEUR Jean Bernard</t>
  </si>
  <si>
    <t>VATEL ARTHUR</t>
  </si>
  <si>
    <t>BLOTTIN NICOLAS</t>
  </si>
  <si>
    <t>BReCHOT Julien</t>
  </si>
  <si>
    <t>CLAIN SAMUEL</t>
  </si>
  <si>
    <t>TURBAN JOHAN</t>
  </si>
  <si>
    <t>BOULEVARD FLORENT</t>
  </si>
  <si>
    <t>GARDEBIEN KEVIN</t>
  </si>
  <si>
    <t>DIJOUX David</t>
  </si>
  <si>
    <t>SMITH ALEXANDRE</t>
  </si>
  <si>
    <t>PARMENTIER OLIVIER</t>
  </si>
  <si>
    <t>FELICITE JEAN-FRANCOIS</t>
  </si>
  <si>
    <t>NOEL CAMILLE</t>
  </si>
  <si>
    <t>LOUIS Fabrice</t>
  </si>
  <si>
    <t>AH KOI SANDRO</t>
  </si>
  <si>
    <t>SANTOULANGUE Miguel</t>
  </si>
  <si>
    <t>SINIMALE JEAN</t>
  </si>
  <si>
    <t>ADRIEN ERIC</t>
  </si>
  <si>
    <t>SONGOLO LAURENT</t>
  </si>
  <si>
    <t>DONCHE GREGORY</t>
  </si>
  <si>
    <t>GERMANE MARTIAL</t>
  </si>
  <si>
    <t>BOYER DAVID LAURENT</t>
  </si>
  <si>
    <t>BEAUVAL VINCENT</t>
  </si>
  <si>
    <t>THOMAS THIERRY</t>
  </si>
  <si>
    <t>SEVERIN ROMAIN</t>
  </si>
  <si>
    <t>LACPATIA THIERRY</t>
  </si>
  <si>
    <t>ODULES Stephane</t>
  </si>
  <si>
    <t>HOARAU PATRICE</t>
  </si>
  <si>
    <t>ZELMAR Dominique</t>
  </si>
  <si>
    <t>SOUDJAOUMA JEAN FRANCOIS</t>
  </si>
  <si>
    <t>ATIA ANNE</t>
  </si>
  <si>
    <t>FONTAINE GILLES</t>
  </si>
  <si>
    <t>CUCCO Francesco</t>
  </si>
  <si>
    <t>SAMSORA PATRICK</t>
  </si>
  <si>
    <t>TALIMBOLA JEAN-BENOIT</t>
  </si>
  <si>
    <t>RIVIERE ARMAND</t>
  </si>
  <si>
    <t>CASTAGNET PASCAL</t>
  </si>
  <si>
    <t>MOREL Mickael</t>
  </si>
  <si>
    <t>CHAMPION Sebastien</t>
  </si>
  <si>
    <t>FELICITE JEAN FRANCOIS</t>
  </si>
  <si>
    <t>HENZE FREDERIC</t>
  </si>
  <si>
    <t>BARDEUR MICKAEL THIERRY</t>
  </si>
  <si>
    <t>MONTEGU GUY JOSEPH CYRI</t>
  </si>
  <si>
    <t>DIJOUX LOUIS BENJAMIN</t>
  </si>
  <si>
    <t>CARO HENRI-PAUL</t>
  </si>
  <si>
    <t>CHEMIN LUC</t>
  </si>
  <si>
    <t>NARSOU Jean Claude Mathieu</t>
  </si>
  <si>
    <t>RAMIN Michael</t>
  </si>
  <si>
    <t>PAUSE EXUPERY-PIERRE</t>
  </si>
  <si>
    <t>MASSAIN JACQUES</t>
  </si>
  <si>
    <t>LECUYER FRANCIS</t>
  </si>
  <si>
    <t>FLORUS JEAN-PATRICK</t>
  </si>
  <si>
    <t>GALAIS Gilbert Joseph</t>
  </si>
  <si>
    <t>POTHIN ALAIN</t>
  </si>
  <si>
    <t>TIMON GILLES</t>
  </si>
  <si>
    <t>DORLA ALEXIEN</t>
  </si>
  <si>
    <t>DELPHINE Fabrizio</t>
  </si>
  <si>
    <t>MERLO JOSEPH RICHARD</t>
  </si>
  <si>
    <t>LAMY ALAIN</t>
  </si>
  <si>
    <t>ASSING Anthony</t>
  </si>
  <si>
    <t>ALIDOR JOHNNY</t>
  </si>
  <si>
    <t>GONFO LUXENE</t>
  </si>
  <si>
    <t>ICAZE JEAN RENE</t>
  </si>
  <si>
    <t>BARRET FREDERIC</t>
  </si>
  <si>
    <t>BEN ARFA Adel</t>
  </si>
  <si>
    <t>BERTAUT Gautier</t>
  </si>
  <si>
    <t>BOTHEREL Erwann</t>
  </si>
  <si>
    <t>ETHEVE JACKY</t>
  </si>
  <si>
    <t>MERLET Erwan</t>
  </si>
  <si>
    <t>GRYGIEL Pierre</t>
  </si>
  <si>
    <t>MYRTAL roger</t>
  </si>
  <si>
    <t>STROPPOLO walter</t>
  </si>
  <si>
    <t>OLIVAR JEAN NOEL</t>
  </si>
  <si>
    <t>LEBRETON jean pierre</t>
  </si>
  <si>
    <t>GONNEAU DOMINIQUE</t>
  </si>
  <si>
    <t>AFA JEAN PHILIPPE</t>
  </si>
  <si>
    <t>DROZO YANNICK</t>
  </si>
  <si>
    <t>ARIVE GEOVANY</t>
  </si>
  <si>
    <t>GRONDIN GEOFFROY</t>
  </si>
  <si>
    <t>ROBERT Jacky</t>
  </si>
  <si>
    <t>SINAMA-MOUTAMA FABRICE</t>
  </si>
  <si>
    <t>ROBERT Jean Loic</t>
  </si>
  <si>
    <t>AH FAT gilbert</t>
  </si>
  <si>
    <t>ROBERT Georget</t>
  </si>
  <si>
    <t>SAULT MARC-EDDY</t>
  </si>
  <si>
    <t>DEURVEILHER PASCAL</t>
  </si>
  <si>
    <t>FONTAINE DANIEL</t>
  </si>
  <si>
    <t>FOUDRAIN Fabio</t>
  </si>
  <si>
    <t>LAURET Jules Marc</t>
  </si>
  <si>
    <t>PLATIER CHRISTOPHE</t>
  </si>
  <si>
    <t>GIBRALTA CHARLES ALFRED</t>
  </si>
  <si>
    <t>VASSOR Cedric</t>
  </si>
  <si>
    <t>PAPAYA CHARLES</t>
  </si>
  <si>
    <t>ROBINO Benoit</t>
  </si>
  <si>
    <t>NOURRY HENRI</t>
  </si>
  <si>
    <t>PAYET jean paul</t>
  </si>
  <si>
    <t>NOURRY Laurent</t>
  </si>
  <si>
    <t>BEGUE Jean Michel</t>
  </si>
  <si>
    <t>ISSARAMBE REFANE SEBASTIEN</t>
  </si>
  <si>
    <t>FIANU ADRIAN</t>
  </si>
  <si>
    <t>SAUTRON YANNICK</t>
  </si>
  <si>
    <t>BOUGET BERNARD</t>
  </si>
  <si>
    <t>DIFRANCIA MARC</t>
  </si>
  <si>
    <t>MUSSARD David Christian</t>
  </si>
  <si>
    <t>GRONDIN RENE CLAUDE</t>
  </si>
  <si>
    <t>JEAN PATRICK</t>
  </si>
  <si>
    <t>PAYET CHRISTIAN</t>
  </si>
  <si>
    <t>CASTAGNET TOM</t>
  </si>
  <si>
    <t>MAILLOT YANNIS</t>
  </si>
  <si>
    <t>ROBERT EMMANUEL</t>
  </si>
  <si>
    <t>BEGUE ALEXANDRE</t>
  </si>
  <si>
    <t>LAURET Jean Dany</t>
  </si>
  <si>
    <t>CORRe gilles</t>
  </si>
  <si>
    <t>BEGUE BRUNO</t>
  </si>
  <si>
    <t>LORRAINE SULLY</t>
  </si>
  <si>
    <t>FELD SYLVAIN</t>
  </si>
  <si>
    <t>AUTRET Florent</t>
  </si>
  <si>
    <t>DUBART Kevin</t>
  </si>
  <si>
    <t>ROBERT Jean Rene</t>
  </si>
  <si>
    <t>BERGIER PASCAL</t>
  </si>
  <si>
    <t>VAUDIN JEROME</t>
  </si>
  <si>
    <t>YU-KUI DANIEL</t>
  </si>
  <si>
    <t>BASQUE Olivier</t>
  </si>
  <si>
    <t>MAILLOT JEAN YOLAND</t>
  </si>
  <si>
    <t>FIORI LUDOVIC</t>
  </si>
  <si>
    <t>LEOCADIE JEAN-LOUIS</t>
  </si>
  <si>
    <t>TRIHAN MALO</t>
  </si>
  <si>
    <t>MARIIS ANTOINE</t>
  </si>
  <si>
    <t>PAYET LAURENT</t>
  </si>
  <si>
    <t>ROBERT Harry</t>
  </si>
  <si>
    <t>GRONDIN PASCAL</t>
  </si>
  <si>
    <t>BARET GEORGES-MARIE</t>
  </si>
  <si>
    <t>JUSSIAUME MICHAEL</t>
  </si>
  <si>
    <t>MAREUX EUGENIE</t>
  </si>
  <si>
    <t>DI PAOLA Fabrice</t>
  </si>
  <si>
    <t>SOUEIDAN KHALED</t>
  </si>
  <si>
    <t>HULIN CHRISTOPHE</t>
  </si>
  <si>
    <t>MARIE FRANCOISE FRED</t>
  </si>
  <si>
    <t>HOAREAU HENRI</t>
  </si>
  <si>
    <t>CARRET ESTELLE</t>
  </si>
  <si>
    <t>PAYET STEPHANE-JEAN-P</t>
  </si>
  <si>
    <t>COURTEAUD olivier</t>
  </si>
  <si>
    <t>POULBASIA ELVIS</t>
  </si>
  <si>
    <t>SAMBENOUN MARCELIN</t>
  </si>
  <si>
    <t>LACOUDRAY GEORGET</t>
  </si>
  <si>
    <t>SEBAS WILFRID</t>
  </si>
  <si>
    <t>LABARDIN DAVID</t>
  </si>
  <si>
    <t>LAHIRE MICHEL</t>
  </si>
  <si>
    <t>BESCOND BENJAMIN</t>
  </si>
  <si>
    <t>LIBELLE MARTININ</t>
  </si>
  <si>
    <t>JUDIC Pierre</t>
  </si>
  <si>
    <t>GRONDIN DIDIER</t>
  </si>
  <si>
    <t>BERTAUT GAUTHIER</t>
  </si>
  <si>
    <t>VIVIEN Morgan</t>
  </si>
  <si>
    <t>MAILLOT JEAN DANY</t>
  </si>
  <si>
    <t>BARDEUR ULRICH</t>
  </si>
  <si>
    <t>GOURAYA Willy</t>
  </si>
  <si>
    <t>RELIQUE JEREMY</t>
  </si>
  <si>
    <t>SAINT PERON TITOUAN</t>
  </si>
  <si>
    <t>ELLAMA ROLAND</t>
  </si>
  <si>
    <t>NATIVEL LAURENT</t>
  </si>
  <si>
    <t>VICTOIRE Yves</t>
  </si>
  <si>
    <t>CATAYE Georges Marie</t>
  </si>
  <si>
    <t>MOUGEY LUC</t>
  </si>
  <si>
    <t>DUBOIS VIVIAN</t>
  </si>
  <si>
    <t>GRONDIN jean eric</t>
  </si>
  <si>
    <t>DUFESTIN Alain</t>
  </si>
  <si>
    <t>TOURNEL COLIN</t>
  </si>
  <si>
    <t>LEBON STEPHANE YVES</t>
  </si>
  <si>
    <t>HOARAU EMERICK</t>
  </si>
  <si>
    <t>BOUTEILLER PATRICK</t>
  </si>
  <si>
    <t>JACQUENET JOHN</t>
  </si>
  <si>
    <t>CORDIER ERIC</t>
  </si>
  <si>
    <t>DUBARD EMMANUEL</t>
  </si>
  <si>
    <t>HUMBERT CYRIL</t>
  </si>
  <si>
    <t>PICARD JEAN MARIE</t>
  </si>
  <si>
    <t>DIJOUX JEAN JASMIN</t>
  </si>
  <si>
    <t>HOARAU GILLES</t>
  </si>
  <si>
    <t>LEFEVRE raphael</t>
  </si>
  <si>
    <t>PICARD MATHIAS</t>
  </si>
  <si>
    <t>DUCHEMANN Jean Loic</t>
  </si>
  <si>
    <t>PAYET JEAN BAPTISTE</t>
  </si>
  <si>
    <t>YOUNE KAYE JEAN BERNARD</t>
  </si>
  <si>
    <t>GARDEBIEN CHARLES HENRY</t>
  </si>
  <si>
    <t>PLENAR Benoit</t>
  </si>
  <si>
    <t>ELISABETH Didier</t>
  </si>
  <si>
    <t>LALOUBERE JEROME</t>
  </si>
  <si>
    <t>GARDEBIEN JEAN PAUL</t>
  </si>
  <si>
    <t>BLOTTIERE STEPHANE</t>
  </si>
  <si>
    <t>CALPETARD MARIE SANDRINE</t>
  </si>
  <si>
    <t>GRONDIN PATRICK</t>
  </si>
  <si>
    <t>MOULIN Sylvie</t>
  </si>
  <si>
    <t>EMMA JULES</t>
  </si>
  <si>
    <t>MAILLOT LAURENT</t>
  </si>
  <si>
    <t>PALMA JULIE</t>
  </si>
  <si>
    <t>MOLINA Alfredo</t>
  </si>
  <si>
    <t>LEBON Yannis</t>
  </si>
  <si>
    <t>VASSOR Frederic</t>
  </si>
  <si>
    <t>foulée du choca</t>
  </si>
  <si>
    <t>Classement 2014 des meilleurs coureurs sur courte distance (inférieur à 36 kilodénives)</t>
  </si>
  <si>
    <t>PAILLARD SIMON</t>
  </si>
  <si>
    <t>IMBROSCIANO YANNICK</t>
  </si>
  <si>
    <t>PROMI IRENE</t>
  </si>
  <si>
    <t>BERGON Olivier</t>
  </si>
  <si>
    <t>HOARAU GUY NOEL</t>
  </si>
  <si>
    <t>BARET RICHARD</t>
  </si>
  <si>
    <t>ELIZEON DAVID</t>
  </si>
  <si>
    <t>GONNEAU JOVANNY</t>
  </si>
  <si>
    <t>GASTRIN PIERRE ROBERT</t>
  </si>
  <si>
    <t>BASTIDE Franck</t>
  </si>
  <si>
    <t>DALY ERRAYA Frederic</t>
  </si>
  <si>
    <t>FAYAN JACQUES</t>
  </si>
  <si>
    <t>FAYS SYLVAIN</t>
  </si>
  <si>
    <t>CORRE GUILLAUME DAVID</t>
  </si>
  <si>
    <t>MAILLOT DAVID</t>
  </si>
  <si>
    <t>PERIANDEMODELY GAEL</t>
  </si>
  <si>
    <t>HOARAU Jean Yves</t>
  </si>
  <si>
    <t>LAURET JEAN DANY</t>
  </si>
  <si>
    <t>GISS DANIEL</t>
  </si>
  <si>
    <t>PICARD erick</t>
  </si>
  <si>
    <t>MARATCHIA Alain</t>
  </si>
  <si>
    <t>MARION LUCIE</t>
  </si>
  <si>
    <t>SERVANT FRANCK</t>
  </si>
  <si>
    <t>ROBERT ERIC</t>
  </si>
  <si>
    <t>SORLIER Jude</t>
  </si>
  <si>
    <t>HOAREAU Jean Fabien</t>
  </si>
  <si>
    <t>ATTE GILLES</t>
  </si>
  <si>
    <t>CHANGEL Yannick</t>
  </si>
  <si>
    <t>VAVELIN BRUNO</t>
  </si>
  <si>
    <t>PIERRE Emmanuel</t>
  </si>
  <si>
    <t>?Dossard #525374</t>
  </si>
  <si>
    <t>POIRIER JESSICA</t>
  </si>
  <si>
    <t>MAILLOT PAUL</t>
  </si>
  <si>
    <t>BENARD Renaud</t>
  </si>
  <si>
    <t>LAURET uldrich</t>
  </si>
  <si>
    <t>MAK YUEN Vincent</t>
  </si>
  <si>
    <t>CHAMAND SULLY</t>
  </si>
  <si>
    <t>MALGA MICHEL</t>
  </si>
  <si>
    <t>ROSINA ALDO EMILE</t>
  </si>
  <si>
    <t>LUCAS JEAN FABRICE</t>
  </si>
  <si>
    <t>MUSSARD Didier</t>
  </si>
  <si>
    <t>BLARD Cedric</t>
  </si>
  <si>
    <t>ESSOB PATRICK</t>
  </si>
  <si>
    <t>CALPETARD JOSEPH THERESIEN</t>
  </si>
  <si>
    <t>MONTEGU GUY JOSEPH CYRIL</t>
  </si>
  <si>
    <t>ROBERT JULIEN</t>
  </si>
  <si>
    <t>MYRTAL EDDY</t>
  </si>
  <si>
    <t>POTER THIERRY</t>
  </si>
  <si>
    <t>JULIE DOMINIQUE</t>
  </si>
  <si>
    <t>GALAIS GILBERT</t>
  </si>
  <si>
    <t>LEBON JIMMY JOSEPH</t>
  </si>
  <si>
    <t>DIJOUX JEAN RENE</t>
  </si>
  <si>
    <t>RIVIERE OLIVIER</t>
  </si>
  <si>
    <t>GRIMAUD DAVID</t>
  </si>
  <si>
    <t>DEVEAUX FREDERIC</t>
  </si>
  <si>
    <t>HOUTI ben</t>
  </si>
  <si>
    <t>NOEL JACKY</t>
  </si>
  <si>
    <t>LEBOEUF ALEXANDRE</t>
  </si>
  <si>
    <t>LAURET POLEMY</t>
  </si>
  <si>
    <t>BATAILLE GREGORY</t>
  </si>
  <si>
    <t>LORION JANNICK</t>
  </si>
  <si>
    <t>MAZAGRAN JEAN ALAIN</t>
  </si>
  <si>
    <t>ODON ANTOINE</t>
  </si>
  <si>
    <t>PAYET JEAN JACQUES</t>
  </si>
  <si>
    <t>BLUKER FRANCOIS</t>
  </si>
  <si>
    <t>MARTIN JEAN DENIS</t>
  </si>
  <si>
    <t>MARTI PERALES vincent</t>
  </si>
  <si>
    <t>HEBERT VINCENT</t>
  </si>
  <si>
    <t>PANGRANI GILLES</t>
  </si>
  <si>
    <t>TORNEY NICOLAS</t>
  </si>
  <si>
    <t>trail gran ouest 30</t>
  </si>
  <si>
    <t>trail grand ouest 30</t>
  </si>
  <si>
    <t>semi trail grd ouest</t>
  </si>
  <si>
    <t>Trail Grand Ouest 60</t>
  </si>
  <si>
    <t>trail 3 pitons</t>
  </si>
  <si>
    <t>MUSSARD DIDIER</t>
  </si>
  <si>
    <t>CARCANY CEDRIC</t>
  </si>
  <si>
    <t>BEGUE ARMAND</t>
  </si>
  <si>
    <t>CLAIN Jimmy</t>
  </si>
  <si>
    <t>BERICHON FREDERIC</t>
  </si>
  <si>
    <t>LAURET Mickael</t>
  </si>
  <si>
    <t>RIVIERE DAMIEN</t>
  </si>
  <si>
    <t>HOARAU PATRICK YANNIS</t>
  </si>
  <si>
    <t>SIPILI Yann</t>
  </si>
  <si>
    <t>MAILLOT Vivian</t>
  </si>
  <si>
    <t>DIJOUX Paul Laurent</t>
  </si>
  <si>
    <t>IDMOND JEAN ROLAND</t>
  </si>
  <si>
    <t>THAZAR Fabien</t>
  </si>
  <si>
    <t>STEFAN BRUNO</t>
  </si>
  <si>
    <t>ROUSSEAU LAURENT</t>
  </si>
  <si>
    <t>ADELER JEAN</t>
  </si>
  <si>
    <t>BENARD GUILLLAUME</t>
  </si>
  <si>
    <t>GUIBERT FIRMIN</t>
  </si>
  <si>
    <t>Trail des 3 Pitons</t>
  </si>
  <si>
    <t>…</t>
  </si>
  <si>
    <t>VITRY Rene Paul</t>
  </si>
  <si>
    <t>GUICHARD Mickael</t>
  </si>
  <si>
    <t>FONTAINE Rene fred</t>
  </si>
  <si>
    <t>HOARAU Yannis</t>
  </si>
  <si>
    <t>BERRICHON Fredreric</t>
  </si>
  <si>
    <t>GRONDIN Jean Max</t>
  </si>
  <si>
    <t>OULEDI Wilfrid</t>
  </si>
  <si>
    <t>CLAIN MICO</t>
  </si>
  <si>
    <t>PAYET jean Paul</t>
  </si>
  <si>
    <t>HOARAU Jean Octave</t>
  </si>
  <si>
    <t>D'EURWEILHER Sabrina</t>
  </si>
  <si>
    <t>HOARAU Laurent Lucien</t>
  </si>
  <si>
    <t>MUTSCHLER mikael</t>
  </si>
  <si>
    <t>LACHAPELLE Fabien</t>
  </si>
  <si>
    <t>GUITON Jean claude</t>
  </si>
  <si>
    <t>DELBLOND Edvil</t>
  </si>
  <si>
    <t>HOAREAU Jean Michel</t>
  </si>
  <si>
    <t>BOYER Frederic</t>
  </si>
  <si>
    <t>HUET Miguel</t>
  </si>
  <si>
    <t>HONORINE LEONCE</t>
  </si>
  <si>
    <t>SAUTRON yannick</t>
  </si>
  <si>
    <t>CUVELIER Leopold Louis</t>
  </si>
  <si>
    <t>TURPIN Mikael</t>
  </si>
  <si>
    <t>PUY MARCELLE</t>
  </si>
  <si>
    <t>AUBRAS Jean Christy</t>
  </si>
  <si>
    <t>LEGROS Ludovic</t>
  </si>
  <si>
    <t>FONTAINE Dany</t>
  </si>
  <si>
    <t>DIJOUX guy noel</t>
  </si>
  <si>
    <t>MARIIS antoine</t>
  </si>
  <si>
    <t>NIRLO Georges Erick</t>
  </si>
  <si>
    <t>ROBERT Julien</t>
  </si>
  <si>
    <t>LACROIX Frederic</t>
  </si>
  <si>
    <t>NEMORIN henri claude</t>
  </si>
  <si>
    <t>PAYET olivier</t>
  </si>
  <si>
    <t>Caldeira trail 2014</t>
  </si>
  <si>
    <t>caldeira trail</t>
  </si>
  <si>
    <t>Caldeira Trail</t>
  </si>
  <si>
    <t>Camélias Raid</t>
  </si>
  <si>
    <t>LEBON Juanito</t>
  </si>
  <si>
    <t>BOYER Loic</t>
  </si>
  <si>
    <t>PAYET Raynaud</t>
  </si>
  <si>
    <t>LAW HAN TIEN Yannish</t>
  </si>
  <si>
    <t>ROBERT Théophane</t>
  </si>
  <si>
    <t>JUILLEROT Emmanuel</t>
  </si>
  <si>
    <t>MONDIA John</t>
  </si>
  <si>
    <t>BOYER Yohan jean laurent</t>
  </si>
  <si>
    <t>BARENCOURT Fabrice</t>
  </si>
  <si>
    <t>VITRY Philippe</t>
  </si>
  <si>
    <t>GIRAUDET Patrick</t>
  </si>
  <si>
    <t>BOUTHELOUP Charles</t>
  </si>
  <si>
    <t>MACE Sebastien</t>
  </si>
  <si>
    <t>COUGOULE Sylvain</t>
  </si>
  <si>
    <t>DELCHINI Anne-cécile</t>
  </si>
  <si>
    <t>DESIRE Willy</t>
  </si>
  <si>
    <t>MANICON Alain</t>
  </si>
  <si>
    <t>SMITH Camille guillaume</t>
  </si>
  <si>
    <t>MITHRIDATE Christopher</t>
  </si>
  <si>
    <t>HUET Christophe</t>
  </si>
  <si>
    <t>DIJOUX Matthieu</t>
  </si>
  <si>
    <t>NARSOU Jean-claude</t>
  </si>
  <si>
    <t>BOYER Jean moïse</t>
  </si>
  <si>
    <t>DOQUERO Thierry</t>
  </si>
  <si>
    <t>Ile de la Réunion……..</t>
  </si>
  <si>
    <t>Clas.</t>
  </si>
  <si>
    <t>Doss.</t>
  </si>
  <si>
    <t>Prénom Nom</t>
  </si>
  <si>
    <t>Club</t>
  </si>
  <si>
    <t>Cat.</t>
  </si>
  <si>
    <t>cat.</t>
  </si>
  <si>
    <t>Ecart /</t>
  </si>
  <si>
    <t>1er</t>
  </si>
  <si>
    <t>Pays</t>
  </si>
  <si>
    <t>François D'HAENE</t>
  </si>
  <si>
    <t>TEAM SALOMON INTERNATIONAL</t>
  </si>
  <si>
    <t>SE H</t>
  </si>
  <si>
    <t>France</t>
  </si>
  <si>
    <t>Iker KARRERA ARANBURU</t>
  </si>
  <si>
    <t>SALOMON INTERNACIONAL</t>
  </si>
  <si>
    <t>V1 H</t>
  </si>
  <si>
    <t>Espagne</t>
  </si>
  <si>
    <t>Tofol CASTANER BERNAT</t>
  </si>
  <si>
    <t>SALOMON INT.</t>
  </si>
  <si>
    <t>Jason SCHLARB</t>
  </si>
  <si>
    <t>Etats-Unis</t>
  </si>
  <si>
    <t>Gediminas GRINIUS</t>
  </si>
  <si>
    <t>INOV8</t>
  </si>
  <si>
    <t>Lituanie</t>
  </si>
  <si>
    <t>Andrew TUCKEY</t>
  </si>
  <si>
    <t>Australie</t>
  </si>
  <si>
    <t>Sondre AMDAHL</t>
  </si>
  <si>
    <t>ROMERIKE ULTRALOPERKLUBB</t>
  </si>
  <si>
    <t>Norvège</t>
  </si>
  <si>
    <t>Carlos SA</t>
  </si>
  <si>
    <t>DESNIVEL POSITIVO</t>
  </si>
  <si>
    <t>Portugal</t>
  </si>
  <si>
    <t>Bertrand COLLOMB-PATTON</t>
  </si>
  <si>
    <t>CAEN ATHLETIC CLUB</t>
  </si>
  <si>
    <t>Stéphane BROGNIART</t>
  </si>
  <si>
    <t>THE NORTH FACE</t>
  </si>
  <si>
    <t>Diego PAZOS</t>
  </si>
  <si>
    <t>PLANET ENDURANCE</t>
  </si>
  <si>
    <t>Nuno Manuel MENDES DA SILVA</t>
  </si>
  <si>
    <t>BERG OUTDOOR TEAM</t>
  </si>
  <si>
    <t>Aitor IRAIZOZ</t>
  </si>
  <si>
    <t>SPORT-HG</t>
  </si>
  <si>
    <t>Rory BOSIO</t>
  </si>
  <si>
    <t>SE F</t>
  </si>
  <si>
    <t>Aaron HEIDT</t>
  </si>
  <si>
    <t>Canada</t>
  </si>
  <si>
    <t>John TIDD</t>
  </si>
  <si>
    <t>V2 H</t>
  </si>
  <si>
    <t>Clément PETITJEAN</t>
  </si>
  <si>
    <t>TEAM ASICS</t>
  </si>
  <si>
    <t>Siu Keung TSANG</t>
  </si>
  <si>
    <t>Chine</t>
  </si>
  <si>
    <t>Brian RUSIECKI</t>
  </si>
  <si>
    <t>PATAGONIA</t>
  </si>
  <si>
    <t>Jez BRAGG</t>
  </si>
  <si>
    <t>Royaume-Uni</t>
  </si>
  <si>
    <t>Ivan GERONAZZO</t>
  </si>
  <si>
    <t>MONTURA</t>
  </si>
  <si>
    <t>Italie</t>
  </si>
  <si>
    <t>Javier DOMINGUEZ LEDO</t>
  </si>
  <si>
    <t>VIBRAM TEAM</t>
  </si>
  <si>
    <t>Kazufumi OOSE</t>
  </si>
  <si>
    <t>TEAM TARZAN</t>
  </si>
  <si>
    <t>Japon</t>
  </si>
  <si>
    <t>Victor BERNAD BLASCO</t>
  </si>
  <si>
    <t>MERIDIANO CERO</t>
  </si>
  <si>
    <t>Christophe LE SAUX</t>
  </si>
  <si>
    <t>Erik CLAVERY</t>
  </si>
  <si>
    <t>TEAM ADIDAS</t>
  </si>
  <si>
    <t>Andrew JAMES</t>
  </si>
  <si>
    <t>SALOMON / NEWBURY AC</t>
  </si>
  <si>
    <t>Fritjof FAGERLUND</t>
  </si>
  <si>
    <t>RANAS 4H</t>
  </si>
  <si>
    <t>Finlande</t>
  </si>
  <si>
    <t>Núria PICAS</t>
  </si>
  <si>
    <t>BUFF PRO TEAM</t>
  </si>
  <si>
    <t>Christian INSAM</t>
  </si>
  <si>
    <t>Alpstation Trail Team</t>
  </si>
  <si>
    <t>Simon GRIMSTRUP</t>
  </si>
  <si>
    <t>SOK MULTISPORT</t>
  </si>
  <si>
    <t>Danemark</t>
  </si>
  <si>
    <t>Remi QUERAL IBANEZ</t>
  </si>
  <si>
    <t>RACE LAND</t>
  </si>
  <si>
    <t>Sebastien HENRI</t>
  </si>
  <si>
    <t>TNF SAINT MAXIMIN ATHLETIC CLUB</t>
  </si>
  <si>
    <t>Thomas PIGOIS</t>
  </si>
  <si>
    <t>Jean-Yves REY</t>
  </si>
  <si>
    <t>SALOMON SUISSE</t>
  </si>
  <si>
    <t>Suisse</t>
  </si>
  <si>
    <t>Dan ANDERSON</t>
  </si>
  <si>
    <t>Damien TRIVEL</t>
  </si>
  <si>
    <t>TEAM HOKA</t>
  </si>
  <si>
    <t>Gaël DROZ</t>
  </si>
  <si>
    <t>Thomas ANDERSEN</t>
  </si>
  <si>
    <t>TEAM SALOMON NORWAY</t>
  </si>
  <si>
    <t>Nathalie MAUCLAIR</t>
  </si>
  <si>
    <t>FREERUN72</t>
  </si>
  <si>
    <t>V1 F</t>
  </si>
  <si>
    <t>Stefano TRISCONI</t>
  </si>
  <si>
    <t>TEAM DYNAFIT ITALIA</t>
  </si>
  <si>
    <t>Fernanda MACIEL</t>
  </si>
  <si>
    <t>Brésil</t>
  </si>
  <si>
    <t>Guillaume TAILLEBRESSE</t>
  </si>
  <si>
    <t>C.D TEAM EVASION RUNNING</t>
  </si>
  <si>
    <t>Leonardo DIOGO</t>
  </si>
  <si>
    <t>CUBE AVENTURA DA MADEIRA</t>
  </si>
  <si>
    <t>Uxue FRAILE AZPEITIA</t>
  </si>
  <si>
    <t>TEAM VIBRAM</t>
  </si>
  <si>
    <t>Masatoshi OBARA</t>
  </si>
  <si>
    <t>inov-8</t>
  </si>
  <si>
    <t>Anton KRUPICKA</t>
  </si>
  <si>
    <t>Filippo CANETTA</t>
  </si>
  <si>
    <t>TEAM SALOMON</t>
  </si>
  <si>
    <t>Pierre MINARY</t>
  </si>
  <si>
    <t>TEAM RAVANEL &amp; CO SALOMON</t>
  </si>
  <si>
    <t>Freddy THEVENIN</t>
  </si>
  <si>
    <t>UTMB 2014</t>
  </si>
  <si>
    <t>Xavier THEVENARD</t>
  </si>
  <si>
    <t>Samir TAMANG</t>
  </si>
  <si>
    <t>TEAM NEPAL</t>
  </si>
  <si>
    <t>Népal</t>
  </si>
  <si>
    <t>Jordi BES</t>
  </si>
  <si>
    <t>Francisco Javier RODRIGUEZ BODAS</t>
  </si>
  <si>
    <t>TIERRA TRAGAME</t>
  </si>
  <si>
    <t>Jordi GAMITO</t>
  </si>
  <si>
    <t>TEAM RACE LAND</t>
  </si>
  <si>
    <t>Rémi BERCHET</t>
  </si>
  <si>
    <t>SCOTT-ODLO-LED LENSER</t>
  </si>
  <si>
    <t>David COMA</t>
  </si>
  <si>
    <t>ESPORTS NABES TEAM</t>
  </si>
  <si>
    <t>Juan Maria JIMENEZ LLORENS</t>
  </si>
  <si>
    <t>C.D. Never Stop Running</t>
  </si>
  <si>
    <t>Jean BURNET</t>
  </si>
  <si>
    <t>CMBM</t>
  </si>
  <si>
    <t>Topher GAYLORD</t>
  </si>
  <si>
    <t>MOUNTAIN HARDWEAR</t>
  </si>
  <si>
    <t>Robin HOUGHTON</t>
  </si>
  <si>
    <t>WINCHESTER &amp; DISTRICT AC</t>
  </si>
  <si>
    <t>Carlton ROWLANDS</t>
  </si>
  <si>
    <t>CHAMONIX ALPINE ENDURANCE</t>
  </si>
  <si>
    <t>Sebastien NAIN</t>
  </si>
  <si>
    <t>Huub VAN NOORDEN</t>
  </si>
  <si>
    <t>Pays-Bas</t>
  </si>
  <si>
    <t>Julien FOURRIER</t>
  </si>
  <si>
    <t>BAR SUR AUBE</t>
  </si>
  <si>
    <t>Sebastien DESSEREY</t>
  </si>
  <si>
    <t>TRI DUNOIS 28</t>
  </si>
  <si>
    <t>Stephen PATERSON</t>
  </si>
  <si>
    <t>Jordi CASADELLA GARDELLA</t>
  </si>
  <si>
    <t>TRC ARESTA</t>
  </si>
  <si>
    <t>Laurent BROCHARD</t>
  </si>
  <si>
    <t>Xavi PADROS</t>
  </si>
  <si>
    <t>BLUE MOTORS</t>
  </si>
  <si>
    <t>Julien GERMAIN</t>
  </si>
  <si>
    <t>MARSEILLE TRAIL CLUB</t>
  </si>
  <si>
    <t>Ruben GONZALEZ</t>
  </si>
  <si>
    <t>Samuel URTADO</t>
  </si>
  <si>
    <t>RMA</t>
  </si>
  <si>
    <t>Timo MEYER</t>
  </si>
  <si>
    <t>Allemagne</t>
  </si>
  <si>
    <t>Hervé DOERLER</t>
  </si>
  <si>
    <t>Raphael LUCAS</t>
  </si>
  <si>
    <t>Romain PROVILLE</t>
  </si>
  <si>
    <t>NOVA 427</t>
  </si>
  <si>
    <t>Atharratze BERISTAIN OZKORTA</t>
  </si>
  <si>
    <t>BURUMENDI</t>
  </si>
  <si>
    <t>Mathieu SIRAUDIN</t>
  </si>
  <si>
    <t>ENDURANCE SHOP AIX-MARSEILLE</t>
  </si>
  <si>
    <t>Sergio MONTES MOLINA</t>
  </si>
  <si>
    <t>Jérémy DESDOUETS</t>
  </si>
  <si>
    <t>TEAM RAID EDHEC</t>
  </si>
  <si>
    <t>Teresa NIMES PEREZ</t>
  </si>
  <si>
    <t>SENDA</t>
  </si>
  <si>
    <t>Jonathan JIMENEZ AMILBURU</t>
  </si>
  <si>
    <t>Lourens NAUDE</t>
  </si>
  <si>
    <t>ARMADA PORTUGUESA DO TRAIL (APT)</t>
  </si>
  <si>
    <t>Lawrence ECCLES</t>
  </si>
  <si>
    <t>PENNY LANE STRIDERS</t>
  </si>
  <si>
    <t>Gilles SPAGNOL</t>
  </si>
  <si>
    <t>BE GREEN - EVASION RUNNING NICE</t>
  </si>
  <si>
    <t>Olivier DESCHAMPS</t>
  </si>
  <si>
    <t>NIMES TRAIL ATTITUDE</t>
  </si>
  <si>
    <t>João GOUVEIA NUNES</t>
  </si>
  <si>
    <t>CLUBE AVENTURA DA MADEIRA /TRIZONE</t>
  </si>
  <si>
    <t>Jean-Marc DURAND</t>
  </si>
  <si>
    <t>Fabrice LARGEOIS</t>
  </si>
  <si>
    <t>EARP</t>
  </si>
  <si>
    <t>Matteo MALFA</t>
  </si>
  <si>
    <t>BONIFACIO COURSE NATURE</t>
  </si>
  <si>
    <t>David PRENANOSA PENARRUBIA</t>
  </si>
  <si>
    <t>Tal Com Pinta</t>
  </si>
  <si>
    <t>Jordi VILA ARIZA</t>
  </si>
  <si>
    <t>EntrenamentsPersonals</t>
  </si>
  <si>
    <t>Thomas FONTHENEAU</t>
  </si>
  <si>
    <t>Dominic PASCOE</t>
  </si>
  <si>
    <t>Tomasz BARANOW</t>
  </si>
  <si>
    <t>Pologne</t>
  </si>
  <si>
    <t>Anthony COTTIER</t>
  </si>
  <si>
    <t>Jean-Baptiste EWALD</t>
  </si>
  <si>
    <t>Lisa BORZANI</t>
  </si>
  <si>
    <t>Mario GOMEZ MANSILLA</t>
  </si>
  <si>
    <t>TDS 2014</t>
  </si>
  <si>
    <t>TDS</t>
  </si>
  <si>
    <t>LEVENEUR Jacky</t>
  </si>
  <si>
    <t>FERRERE Eddy</t>
  </si>
  <si>
    <t>CROCHET Laurent</t>
  </si>
  <si>
    <t>GUITON Jean Claude</t>
  </si>
  <si>
    <t>AFA Jean Phillipe</t>
  </si>
  <si>
    <t>MAHAVE Jean Bernard</t>
  </si>
  <si>
    <t>AVICE FREDERIC</t>
  </si>
  <si>
    <t>JEAN FRANCOIS Brunaud</t>
  </si>
  <si>
    <t>VEFOUR stephane</t>
  </si>
  <si>
    <t>LEBEAU Luc Bernard</t>
  </si>
  <si>
    <t>ALLAMELE Jean Claude</t>
  </si>
  <si>
    <t>NEDELEC Claire</t>
  </si>
  <si>
    <t>GOURAMA GIOVANNY</t>
  </si>
  <si>
    <t>COCHARD MARIUS</t>
  </si>
  <si>
    <t>CAZAL ROMAIN</t>
  </si>
  <si>
    <t>CAZAL AUGUSTIN</t>
  </si>
  <si>
    <t>VIRGINIE Sebastien</t>
  </si>
  <si>
    <t>BLANCHET Pierrick</t>
  </si>
  <si>
    <t>GOMARD John</t>
  </si>
  <si>
    <t>INJIRAKY Jean Alex</t>
  </si>
  <si>
    <t>LEOCADIE JEAN LOUIS</t>
  </si>
  <si>
    <t>JEAN FRANcOIS Annie</t>
  </si>
  <si>
    <t>DELATRE Francois</t>
  </si>
  <si>
    <t>DUBOUST ANTHONY</t>
  </si>
  <si>
    <t>LATCHIMY LATCHOUMANI JOSEPH HARRY</t>
  </si>
  <si>
    <t>MARTIN Vincent</t>
  </si>
  <si>
    <t>JASMIN NELSON</t>
  </si>
  <si>
    <t>Trail 470</t>
  </si>
  <si>
    <t>BASILICO Gregory</t>
  </si>
  <si>
    <t>LEBON JUANITO</t>
  </si>
  <si>
    <t>BERCON CHRISTOPHE</t>
  </si>
  <si>
    <t>HOARAU JEAN DIDIER</t>
  </si>
  <si>
    <t>PAYET RAYNAUD</t>
  </si>
  <si>
    <t>TEITGEN Francois</t>
  </si>
  <si>
    <t>PAUSE EXUPERY PIERRE</t>
  </si>
  <si>
    <t>NOM MANQUANT</t>
  </si>
  <si>
    <t>LAURY GRENIER</t>
  </si>
  <si>
    <t>VELIA LOIC</t>
  </si>
  <si>
    <t>DEPRET Thomas</t>
  </si>
  <si>
    <t>DELIRON OLIVIER</t>
  </si>
  <si>
    <t>HOAREAU GEORGES MARIE</t>
  </si>
  <si>
    <t>FONTAINE fabrice</t>
  </si>
  <si>
    <t>SOUDJAMA FRANCOIS</t>
  </si>
  <si>
    <t>CHAVANNE adrien</t>
  </si>
  <si>
    <t>NEWHOUSE SAMUEL</t>
  </si>
  <si>
    <t>TOIRON cedric</t>
  </si>
  <si>
    <t>CONTE LOIS ALEXIS</t>
  </si>
  <si>
    <t>GARCIN Jean Emile</t>
  </si>
  <si>
    <t>ZITTE RAPHAEL</t>
  </si>
  <si>
    <t>LONGIN IDERS FREDDO</t>
  </si>
  <si>
    <t>ALEFE JEAN ANACLET</t>
  </si>
  <si>
    <t>DELPHINE fabrizio</t>
  </si>
  <si>
    <t>BERTRU mathieu</t>
  </si>
  <si>
    <t>RAMBAUD YANNICK</t>
  </si>
  <si>
    <t>BILBAULT Baptiste</t>
  </si>
  <si>
    <t>QUENU STEPHANE</t>
  </si>
  <si>
    <t>LAGOURDE Alexandre</t>
  </si>
  <si>
    <t>WAEFFLER WILLIAM</t>
  </si>
  <si>
    <t>ALCIOPE WILLY</t>
  </si>
  <si>
    <t>VIDOT FRANCOIS</t>
  </si>
  <si>
    <t>VANWALSCAPPEL JULIEN</t>
  </si>
  <si>
    <t>PAJANIANDY JEAN RENE</t>
  </si>
  <si>
    <t>DARTY gilles</t>
  </si>
  <si>
    <t>10 k noct.St Gilles</t>
  </si>
  <si>
    <t>10k noct.St Gilles</t>
  </si>
  <si>
    <t>Classement  longue distance REUNION 2014 (70 à 115 et 115 à 293kds)</t>
  </si>
  <si>
    <t>VINCENT</t>
  </si>
  <si>
    <t>alexis</t>
  </si>
  <si>
    <t>HOAREAU</t>
  </si>
  <si>
    <t>JULIEN</t>
  </si>
  <si>
    <t>NICOLAS</t>
  </si>
  <si>
    <t>ROBERT</t>
  </si>
  <si>
    <t>JEAN LOUIS</t>
  </si>
  <si>
    <t>BOYER</t>
  </si>
  <si>
    <t>JEAN-ERIC-WILLY</t>
  </si>
  <si>
    <t>BARET</t>
  </si>
  <si>
    <t>DIDIER</t>
  </si>
  <si>
    <t>HOARAU</t>
  </si>
  <si>
    <t>PATRICE</t>
  </si>
  <si>
    <t>GACHET</t>
  </si>
  <si>
    <t>YANN</t>
  </si>
  <si>
    <t>HARRISON</t>
  </si>
  <si>
    <t>JULE JEAN-PIERR</t>
  </si>
  <si>
    <t>ALEXIS-ARNAUD</t>
  </si>
  <si>
    <t>VIENNE</t>
  </si>
  <si>
    <t>MARTEL</t>
  </si>
  <si>
    <t>LAURET</t>
  </si>
  <si>
    <t>PIERRE</t>
  </si>
  <si>
    <t>FLORENCY</t>
  </si>
  <si>
    <t>JEAN LAURENT</t>
  </si>
  <si>
    <t>FOLIO</t>
  </si>
  <si>
    <t>TONY BRICE</t>
  </si>
  <si>
    <t>CLAIN</t>
  </si>
  <si>
    <t>JIMMY</t>
  </si>
  <si>
    <t>MAANE</t>
  </si>
  <si>
    <t>KARIM</t>
  </si>
  <si>
    <t>LEVENEUR</t>
  </si>
  <si>
    <t>Jean Bernard</t>
  </si>
  <si>
    <t>DAMOUR</t>
  </si>
  <si>
    <t>LUDOVIC</t>
  </si>
  <si>
    <t>MICHEL FLORENT</t>
  </si>
  <si>
    <t>FONTAINE</t>
  </si>
  <si>
    <t>DANIEL</t>
  </si>
  <si>
    <t>DALLEAU</t>
  </si>
  <si>
    <t>JEAN-ELIE</t>
  </si>
  <si>
    <t>BARNOIN</t>
  </si>
  <si>
    <t>CHRISTOPHE</t>
  </si>
  <si>
    <t>DEPRET</t>
  </si>
  <si>
    <t>Thomas</t>
  </si>
  <si>
    <t>mickaël</t>
  </si>
  <si>
    <t>LE TAREAU</t>
  </si>
  <si>
    <t>Jean-Roch</t>
  </si>
  <si>
    <t>RIVIERE</t>
  </si>
  <si>
    <t>MARCEL</t>
  </si>
  <si>
    <t>DANJOUX</t>
  </si>
  <si>
    <t>Jonathan</t>
  </si>
  <si>
    <t>ATHON</t>
  </si>
  <si>
    <t>SYLVAIN</t>
  </si>
  <si>
    <t>DIJOUX</t>
  </si>
  <si>
    <t>LOIC-GERARD</t>
  </si>
  <si>
    <t>QUESSARY</t>
  </si>
  <si>
    <t>STEPHANE</t>
  </si>
  <si>
    <t>GARCIA</t>
  </si>
  <si>
    <t>lionel</t>
  </si>
  <si>
    <t>ABRILLET</t>
  </si>
  <si>
    <t>JEAN-FRED</t>
  </si>
  <si>
    <t>BRUTIER</t>
  </si>
  <si>
    <t>Teddy</t>
  </si>
  <si>
    <t>SEBAS</t>
  </si>
  <si>
    <t>WILFRID</t>
  </si>
  <si>
    <t>STROPPOLO</t>
  </si>
  <si>
    <t>walter</t>
  </si>
  <si>
    <t>MARC</t>
  </si>
  <si>
    <t>LIONEL</t>
  </si>
  <si>
    <t>KENNY</t>
  </si>
  <si>
    <t>fontaine</t>
  </si>
  <si>
    <t>GIOVANNI</t>
  </si>
  <si>
    <t>PAYET</t>
  </si>
  <si>
    <t>jean paul</t>
  </si>
  <si>
    <t>JEAN JACQUES</t>
  </si>
  <si>
    <t>GIBRALTA</t>
  </si>
  <si>
    <t>CHARLES-ALFRED</t>
  </si>
  <si>
    <t>DROUMAN</t>
  </si>
  <si>
    <t>EMMANUEL</t>
  </si>
  <si>
    <t>BRUNET</t>
  </si>
  <si>
    <t>JEAN-JACQUES</t>
  </si>
  <si>
    <t>LEFEVRE</t>
  </si>
  <si>
    <t>raphael</t>
  </si>
  <si>
    <t>Eddy</t>
  </si>
  <si>
    <t>SORRES</t>
  </si>
  <si>
    <t>CLEMENT</t>
  </si>
  <si>
    <t>BENARD</t>
  </si>
  <si>
    <t>JEAN CLAUDE</t>
  </si>
  <si>
    <t>BENOS</t>
  </si>
  <si>
    <t>CHRISTIAN DIDIER</t>
  </si>
  <si>
    <t>trail coteaux sec</t>
  </si>
  <si>
    <t>?</t>
  </si>
  <si>
    <t>HOAREAU NICOLAS</t>
  </si>
  <si>
    <t>BOYER JEAN-ERIC-WILLY</t>
  </si>
  <si>
    <t>GACHET YANN</t>
  </si>
  <si>
    <t>HOAREAU ALEXIS-ARNAUD</t>
  </si>
  <si>
    <t>FLORENCY JEAN LAURENT</t>
  </si>
  <si>
    <t>FOLIO TONY BRICE</t>
  </si>
  <si>
    <t>HOAREAU MICHEL FLORENT</t>
  </si>
  <si>
    <t>DALLEAU JEAN-ELIE</t>
  </si>
  <si>
    <t>LAURET mickaël</t>
  </si>
  <si>
    <t>LE TAREAU Jean-Roch</t>
  </si>
  <si>
    <t>RIVIERE MARCEL</t>
  </si>
  <si>
    <t>DIJOUX LOIC-GERARD</t>
  </si>
  <si>
    <t>QUESSARY STEPHANE</t>
  </si>
  <si>
    <t>GARCIA lionel</t>
  </si>
  <si>
    <t>ABRILLET JEAN-FRED</t>
  </si>
  <si>
    <t>BRUTIER Teddy</t>
  </si>
  <si>
    <t>MARC LIONEL</t>
  </si>
  <si>
    <t>KENNY fontaine</t>
  </si>
  <si>
    <t>LAURET GIOVANNI</t>
  </si>
  <si>
    <t>BRUNET DANIEL</t>
  </si>
  <si>
    <t>HOARAU JEAN-JACQUES</t>
  </si>
  <si>
    <t>BOYER Eddy</t>
  </si>
  <si>
    <t>SORRES CLEMENT</t>
  </si>
  <si>
    <t>BENARD JEAN CLAUDE</t>
  </si>
  <si>
    <t>BENOS GIOVANNI</t>
  </si>
  <si>
    <t>Classement des courses version courte tout terrain</t>
  </si>
  <si>
    <t>BERTAUT Nelson</t>
  </si>
  <si>
    <t>Olivar Johny</t>
  </si>
  <si>
    <t>THIBON Jacques</t>
  </si>
  <si>
    <t>TEILGEN François</t>
  </si>
  <si>
    <t>PELISSIER Vincent</t>
  </si>
  <si>
    <t>SYSAHAYE Dany</t>
  </si>
  <si>
    <t>DROMART Walter</t>
  </si>
  <si>
    <t>DELCHINI Anne Cecile</t>
  </si>
  <si>
    <t>ELISABETH Frédéric</t>
  </si>
  <si>
    <t>ROBERT Noé</t>
  </si>
  <si>
    <t>Raid Tuit Tuit</t>
  </si>
  <si>
    <t>raid Tuit Tuit</t>
  </si>
  <si>
    <t>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</si>
</sst>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[h]:mm:ss;@"/>
    <numFmt numFmtId="166" formatCode="[$-F400]h:mm:ss\ AM/PM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978E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9">
    <xf numFmtId="0" fontId="0" fillId="0" borderId="0" xfId="0"/>
    <xf numFmtId="46" fontId="0" fillId="3" borderId="2" xfId="0" applyNumberFormat="1" applyFill="1" applyBorder="1" applyAlignment="1">
      <alignment horizontal="center"/>
    </xf>
    <xf numFmtId="46" fontId="0" fillId="2" borderId="2" xfId="0" applyNumberFormat="1" applyFill="1" applyBorder="1"/>
    <xf numFmtId="46" fontId="0" fillId="4" borderId="2" xfId="0" applyNumberFormat="1" applyFill="1" applyBorder="1"/>
    <xf numFmtId="0" fontId="0" fillId="5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6" fontId="0" fillId="6" borderId="2" xfId="0" applyNumberFormat="1" applyFill="1" applyBorder="1" applyAlignment="1">
      <alignment horizontal="center"/>
    </xf>
    <xf numFmtId="21" fontId="0" fillId="6" borderId="2" xfId="0" applyNumberFormat="1" applyFill="1" applyBorder="1" applyAlignment="1">
      <alignment horizontal="center"/>
    </xf>
    <xf numFmtId="46" fontId="0" fillId="7" borderId="2" xfId="0" applyNumberFormat="1" applyFill="1" applyBorder="1" applyAlignment="1">
      <alignment horizontal="center"/>
    </xf>
    <xf numFmtId="0" fontId="1" fillId="0" borderId="0" xfId="0" applyFont="1"/>
    <xf numFmtId="164" fontId="0" fillId="0" borderId="0" xfId="0" applyNumberFormat="1" applyFill="1" applyBorder="1"/>
    <xf numFmtId="165" fontId="0" fillId="0" borderId="0" xfId="0" applyNumberFormat="1" applyFill="1" applyBorder="1"/>
    <xf numFmtId="164" fontId="0" fillId="0" borderId="0" xfId="0" applyNumberFormat="1" applyFill="1" applyBorder="1" applyAlignment="1">
      <alignment horizontal="center"/>
    </xf>
    <xf numFmtId="21" fontId="0" fillId="0" borderId="0" xfId="0" applyNumberFormat="1" applyFill="1" applyBorder="1"/>
    <xf numFmtId="0" fontId="1" fillId="0" borderId="0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21" fontId="0" fillId="6" borderId="3" xfId="0" applyNumberFormat="1" applyFill="1" applyBorder="1" applyAlignment="1">
      <alignment horizontal="center"/>
    </xf>
    <xf numFmtId="46" fontId="0" fillId="3" borderId="3" xfId="0" applyNumberForma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9" borderId="4" xfId="0" applyFont="1" applyFill="1" applyBorder="1" applyAlignment="1">
      <alignment horizontal="center"/>
    </xf>
    <xf numFmtId="21" fontId="0" fillId="0" borderId="0" xfId="0" applyNumberFormat="1"/>
    <xf numFmtId="1" fontId="0" fillId="0" borderId="0" xfId="0" applyNumberFormat="1"/>
    <xf numFmtId="0" fontId="0" fillId="3" borderId="9" xfId="0" applyFill="1" applyBorder="1"/>
    <xf numFmtId="21" fontId="0" fillId="3" borderId="9" xfId="0" applyNumberFormat="1" applyFill="1" applyBorder="1"/>
    <xf numFmtId="1" fontId="0" fillId="3" borderId="10" xfId="0" applyNumberFormat="1" applyFill="1" applyBorder="1" applyAlignment="1">
      <alignment horizontal="center"/>
    </xf>
    <xf numFmtId="166" fontId="0" fillId="3" borderId="9" xfId="0" applyNumberFormat="1" applyFill="1" applyBorder="1"/>
    <xf numFmtId="21" fontId="4" fillId="3" borderId="9" xfId="0" applyNumberFormat="1" applyFont="1" applyFill="1" applyBorder="1" applyAlignment="1">
      <alignment horizontal="center" vertical="center" wrapText="1"/>
    </xf>
    <xf numFmtId="1" fontId="0" fillId="3" borderId="9" xfId="0" applyNumberFormat="1" applyFill="1" applyBorder="1"/>
    <xf numFmtId="164" fontId="0" fillId="3" borderId="9" xfId="0" applyNumberForma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7" borderId="0" xfId="0" applyFill="1"/>
    <xf numFmtId="2" fontId="0" fillId="0" borderId="0" xfId="0" applyNumberFormat="1"/>
    <xf numFmtId="0" fontId="0" fillId="6" borderId="15" xfId="0" applyFill="1" applyBorder="1" applyAlignment="1">
      <alignment horizontal="center"/>
    </xf>
    <xf numFmtId="165" fontId="0" fillId="6" borderId="15" xfId="0" applyNumberFormat="1" applyFill="1" applyBorder="1" applyAlignment="1">
      <alignment horizontal="center"/>
    </xf>
    <xf numFmtId="1" fontId="0" fillId="6" borderId="16" xfId="0" applyNumberFormat="1" applyFill="1" applyBorder="1" applyAlignment="1">
      <alignment horizontal="center"/>
    </xf>
    <xf numFmtId="0" fontId="0" fillId="6" borderId="2" xfId="0" applyFill="1" applyBorder="1"/>
    <xf numFmtId="0" fontId="0" fillId="6" borderId="2" xfId="0" applyFill="1" applyBorder="1" applyAlignment="1">
      <alignment horizontal="center"/>
    </xf>
    <xf numFmtId="1" fontId="0" fillId="6" borderId="18" xfId="0" applyNumberFormat="1" applyFill="1" applyBorder="1" applyAlignment="1">
      <alignment horizontal="center"/>
    </xf>
    <xf numFmtId="165" fontId="0" fillId="6" borderId="2" xfId="0" applyNumberFormat="1" applyFill="1" applyBorder="1" applyAlignment="1">
      <alignment horizontal="center"/>
    </xf>
    <xf numFmtId="1" fontId="0" fillId="6" borderId="2" xfId="0" applyNumberFormat="1" applyFill="1" applyBorder="1" applyAlignment="1">
      <alignment horizontal="center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1" fontId="0" fillId="3" borderId="18" xfId="0" applyNumberFormat="1" applyFill="1" applyBorder="1" applyAlignment="1">
      <alignment horizontal="center"/>
    </xf>
    <xf numFmtId="165" fontId="0" fillId="3" borderId="2" xfId="0" applyNumberFormat="1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165" fontId="0" fillId="7" borderId="2" xfId="0" applyNumberFormat="1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1" fontId="0" fillId="7" borderId="18" xfId="0" applyNumberFormat="1" applyFill="1" applyBorder="1" applyAlignment="1">
      <alignment horizontal="center"/>
    </xf>
    <xf numFmtId="0" fontId="0" fillId="7" borderId="2" xfId="0" applyFill="1" applyBorder="1"/>
    <xf numFmtId="0" fontId="0" fillId="7" borderId="19" xfId="0" applyFill="1" applyBorder="1" applyAlignment="1">
      <alignment horizontal="center"/>
    </xf>
    <xf numFmtId="1" fontId="0" fillId="7" borderId="20" xfId="0" applyNumberFormat="1" applyFill="1" applyBorder="1" applyAlignment="1">
      <alignment horizontal="center"/>
    </xf>
    <xf numFmtId="166" fontId="0" fillId="0" borderId="0" xfId="0" applyNumberFormat="1"/>
    <xf numFmtId="0" fontId="0" fillId="4" borderId="14" xfId="0" applyFill="1" applyBorder="1"/>
    <xf numFmtId="0" fontId="0" fillId="4" borderId="17" xfId="0" applyFill="1" applyBorder="1"/>
    <xf numFmtId="166" fontId="0" fillId="6" borderId="2" xfId="0" applyNumberFormat="1" applyFill="1" applyBorder="1" applyAlignment="1">
      <alignment horizontal="center"/>
    </xf>
    <xf numFmtId="166" fontId="0" fillId="3" borderId="2" xfId="0" applyNumberFormat="1" applyFill="1" applyBorder="1" applyAlignment="1">
      <alignment horizontal="center"/>
    </xf>
    <xf numFmtId="21" fontId="0" fillId="3" borderId="2" xfId="0" applyNumberFormat="1" applyFill="1" applyBorder="1" applyAlignment="1">
      <alignment horizontal="center"/>
    </xf>
    <xf numFmtId="21" fontId="0" fillId="7" borderId="2" xfId="0" applyNumberFormat="1" applyFill="1" applyBorder="1" applyAlignment="1">
      <alignment horizontal="center"/>
    </xf>
    <xf numFmtId="0" fontId="0" fillId="6" borderId="9" xfId="0" applyFill="1" applyBorder="1"/>
    <xf numFmtId="21" fontId="0" fillId="6" borderId="9" xfId="0" applyNumberForma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1" fontId="0" fillId="6" borderId="10" xfId="0" applyNumberFormat="1" applyFill="1" applyBorder="1" applyAlignment="1">
      <alignment horizontal="center"/>
    </xf>
    <xf numFmtId="21" fontId="0" fillId="6" borderId="9" xfId="0" applyNumberFormat="1" applyFill="1" applyBorder="1"/>
    <xf numFmtId="0" fontId="4" fillId="6" borderId="9" xfId="0" applyFont="1" applyFill="1" applyBorder="1" applyAlignment="1">
      <alignment horizontal="center" vertical="center" wrapText="1"/>
    </xf>
    <xf numFmtId="21" fontId="4" fillId="6" borderId="9" xfId="0" applyNumberFormat="1" applyFont="1" applyFill="1" applyBorder="1" applyAlignment="1">
      <alignment horizontal="center" vertical="center" wrapText="1"/>
    </xf>
    <xf numFmtId="1" fontId="0" fillId="6" borderId="9" xfId="0" applyNumberFormat="1" applyFill="1" applyBorder="1"/>
    <xf numFmtId="164" fontId="0" fillId="6" borderId="9" xfId="0" applyNumberFormat="1" applyFill="1" applyBorder="1" applyAlignment="1">
      <alignment horizontal="center"/>
    </xf>
    <xf numFmtId="1" fontId="4" fillId="6" borderId="10" xfId="0" applyNumberFormat="1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/>
    </xf>
    <xf numFmtId="21" fontId="0" fillId="3" borderId="9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0" borderId="21" xfId="0" applyFont="1" applyBorder="1"/>
    <xf numFmtId="0" fontId="0" fillId="4" borderId="22" xfId="0" applyFill="1" applyBorder="1"/>
    <xf numFmtId="0" fontId="0" fillId="6" borderId="8" xfId="0" applyFill="1" applyBorder="1"/>
    <xf numFmtId="0" fontId="3" fillId="6" borderId="8" xfId="1" applyFill="1" applyBorder="1" applyAlignment="1">
      <alignment vertical="center" wrapText="1"/>
    </xf>
    <xf numFmtId="21" fontId="0" fillId="6" borderId="8" xfId="0" applyNumberFormat="1" applyFill="1" applyBorder="1"/>
    <xf numFmtId="0" fontId="0" fillId="6" borderId="8" xfId="0" applyFill="1" applyBorder="1" applyAlignment="1">
      <alignment horizontal="left"/>
    </xf>
    <xf numFmtId="0" fontId="3" fillId="3" borderId="8" xfId="1" applyFill="1" applyBorder="1" applyAlignment="1">
      <alignment vertical="center" wrapText="1"/>
    </xf>
    <xf numFmtId="0" fontId="0" fillId="3" borderId="8" xfId="0" applyFill="1" applyBorder="1"/>
    <xf numFmtId="21" fontId="0" fillId="3" borderId="8" xfId="0" applyNumberFormat="1" applyFill="1" applyBorder="1"/>
    <xf numFmtId="0" fontId="0" fillId="3" borderId="8" xfId="0" applyFill="1" applyBorder="1" applyAlignment="1">
      <alignment horizontal="left"/>
    </xf>
    <xf numFmtId="0" fontId="3" fillId="7" borderId="8" xfId="1" applyFill="1" applyBorder="1" applyAlignment="1">
      <alignment vertical="center" wrapText="1"/>
    </xf>
    <xf numFmtId="21" fontId="4" fillId="7" borderId="9" xfId="0" applyNumberFormat="1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0" fillId="7" borderId="9" xfId="0" applyFill="1" applyBorder="1"/>
    <xf numFmtId="164" fontId="0" fillId="7" borderId="9" xfId="0" applyNumberFormat="1" applyFill="1" applyBorder="1" applyAlignment="1">
      <alignment horizontal="center"/>
    </xf>
    <xf numFmtId="1" fontId="4" fillId="7" borderId="10" xfId="0" applyNumberFormat="1" applyFont="1" applyFill="1" applyBorder="1" applyAlignment="1">
      <alignment horizontal="center" vertical="center" wrapText="1"/>
    </xf>
    <xf numFmtId="21" fontId="0" fillId="7" borderId="8" xfId="0" applyNumberFormat="1" applyFill="1" applyBorder="1"/>
    <xf numFmtId="21" fontId="0" fillId="7" borderId="9" xfId="0" applyNumberFormat="1" applyFill="1" applyBorder="1"/>
    <xf numFmtId="1" fontId="0" fillId="7" borderId="10" xfId="0" applyNumberFormat="1" applyFill="1" applyBorder="1" applyAlignment="1">
      <alignment horizontal="center"/>
    </xf>
    <xf numFmtId="0" fontId="3" fillId="7" borderId="11" xfId="1" applyFill="1" applyBorder="1" applyAlignment="1">
      <alignment vertical="center" wrapText="1"/>
    </xf>
    <xf numFmtId="21" fontId="4" fillId="7" borderId="12" xfId="0" applyNumberFormat="1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0" fillId="7" borderId="12" xfId="0" applyFill="1" applyBorder="1"/>
    <xf numFmtId="164" fontId="0" fillId="7" borderId="12" xfId="0" applyNumberFormat="1" applyFill="1" applyBorder="1" applyAlignment="1">
      <alignment horizontal="center"/>
    </xf>
    <xf numFmtId="1" fontId="4" fillId="7" borderId="13" xfId="0" applyNumberFormat="1" applyFont="1" applyFill="1" applyBorder="1" applyAlignment="1">
      <alignment horizontal="center" vertical="center" wrapText="1"/>
    </xf>
    <xf numFmtId="46" fontId="0" fillId="0" borderId="0" xfId="0" applyNumberFormat="1"/>
    <xf numFmtId="0" fontId="0" fillId="7" borderId="0" xfId="0" applyFill="1" applyBorder="1" applyAlignment="1">
      <alignment horizontal="center"/>
    </xf>
    <xf numFmtId="21" fontId="0" fillId="7" borderId="0" xfId="0" applyNumberFormat="1" applyFill="1" applyBorder="1" applyAlignment="1">
      <alignment horizontal="center"/>
    </xf>
    <xf numFmtId="165" fontId="0" fillId="7" borderId="0" xfId="0" applyNumberFormat="1" applyFill="1" applyBorder="1" applyAlignment="1">
      <alignment horizontal="center"/>
    </xf>
    <xf numFmtId="1" fontId="0" fillId="7" borderId="0" xfId="0" applyNumberFormat="1" applyFill="1" applyBorder="1" applyAlignment="1">
      <alignment horizontal="center"/>
    </xf>
    <xf numFmtId="0" fontId="0" fillId="6" borderId="15" xfId="0" applyFill="1" applyBorder="1"/>
    <xf numFmtId="46" fontId="0" fillId="7" borderId="0" xfId="0" applyNumberFormat="1" applyFill="1" applyBorder="1" applyAlignment="1">
      <alignment horizontal="center"/>
    </xf>
    <xf numFmtId="165" fontId="0" fillId="7" borderId="19" xfId="0" applyNumberFormat="1" applyFill="1" applyBorder="1" applyAlignment="1">
      <alignment horizontal="center"/>
    </xf>
    <xf numFmtId="0" fontId="0" fillId="7" borderId="0" xfId="0" applyFill="1" applyBorder="1"/>
    <xf numFmtId="1" fontId="0" fillId="7" borderId="19" xfId="0" applyNumberFormat="1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1" fontId="0" fillId="6" borderId="7" xfId="0" applyNumberFormat="1" applyFill="1" applyBorder="1" applyAlignment="1">
      <alignment horizontal="center"/>
    </xf>
    <xf numFmtId="0" fontId="0" fillId="6" borderId="8" xfId="0" applyFill="1" applyBorder="1" applyAlignment="1">
      <alignment horizontal="center" vertical="center" wrapText="1"/>
    </xf>
    <xf numFmtId="0" fontId="3" fillId="6" borderId="9" xfId="1" applyFill="1" applyBorder="1" applyAlignment="1">
      <alignment horizontal="center" vertical="center" wrapText="1"/>
    </xf>
    <xf numFmtId="165" fontId="0" fillId="6" borderId="9" xfId="0" applyNumberFormat="1" applyFill="1" applyBorder="1" applyAlignment="1">
      <alignment horizontal="center" vertical="center" wrapText="1"/>
    </xf>
    <xf numFmtId="1" fontId="0" fillId="6" borderId="9" xfId="0" applyNumberFormat="1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1" fontId="0" fillId="6" borderId="10" xfId="0" applyNumberFormat="1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/>
    </xf>
    <xf numFmtId="165" fontId="0" fillId="6" borderId="9" xfId="0" applyNumberFormat="1" applyFill="1" applyBorder="1" applyAlignment="1">
      <alignment horizontal="center"/>
    </xf>
    <xf numFmtId="1" fontId="0" fillId="6" borderId="9" xfId="0" applyNumberFormat="1" applyFill="1" applyBorder="1" applyAlignment="1">
      <alignment horizontal="center"/>
    </xf>
    <xf numFmtId="166" fontId="0" fillId="6" borderId="9" xfId="0" applyNumberFormat="1" applyFill="1" applyBorder="1"/>
    <xf numFmtId="0" fontId="0" fillId="3" borderId="8" xfId="0" applyFill="1" applyBorder="1" applyAlignment="1">
      <alignment horizontal="center"/>
    </xf>
    <xf numFmtId="165" fontId="0" fillId="3" borderId="9" xfId="0" applyNumberFormat="1" applyFill="1" applyBorder="1" applyAlignment="1">
      <alignment horizontal="center"/>
    </xf>
    <xf numFmtId="1" fontId="0" fillId="3" borderId="9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 vertical="center" wrapText="1"/>
    </xf>
    <xf numFmtId="0" fontId="3" fillId="3" borderId="9" xfId="1" applyFill="1" applyBorder="1" applyAlignment="1">
      <alignment horizontal="center" vertical="center" wrapText="1"/>
    </xf>
    <xf numFmtId="165" fontId="0" fillId="3" borderId="9" xfId="0" applyNumberFormat="1" applyFill="1" applyBorder="1" applyAlignment="1">
      <alignment horizontal="center" vertical="center" wrapText="1"/>
    </xf>
    <xf numFmtId="1" fontId="0" fillId="3" borderId="9" xfId="0" applyNumberForma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1" fontId="0" fillId="3" borderId="10" xfId="0" applyNumberFormat="1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165" fontId="0" fillId="7" borderId="9" xfId="0" applyNumberFormat="1" applyFill="1" applyBorder="1" applyAlignment="1">
      <alignment horizontal="center"/>
    </xf>
    <xf numFmtId="1" fontId="0" fillId="7" borderId="9" xfId="0" applyNumberFormat="1" applyFill="1" applyBorder="1" applyAlignment="1">
      <alignment horizontal="center"/>
    </xf>
    <xf numFmtId="0" fontId="0" fillId="7" borderId="8" xfId="0" applyFill="1" applyBorder="1"/>
    <xf numFmtId="166" fontId="0" fillId="7" borderId="9" xfId="0" applyNumberFormat="1" applyFill="1" applyBorder="1"/>
    <xf numFmtId="0" fontId="0" fillId="7" borderId="8" xfId="0" applyFill="1" applyBorder="1" applyAlignment="1">
      <alignment horizontal="center" vertical="center" wrapText="1"/>
    </xf>
    <xf numFmtId="0" fontId="3" fillId="7" borderId="9" xfId="1" applyFill="1" applyBorder="1" applyAlignment="1">
      <alignment horizontal="center" vertical="center" wrapText="1"/>
    </xf>
    <xf numFmtId="165" fontId="0" fillId="7" borderId="9" xfId="0" applyNumberFormat="1" applyFill="1" applyBorder="1" applyAlignment="1">
      <alignment horizontal="center" vertical="center" wrapText="1"/>
    </xf>
    <xf numFmtId="1" fontId="0" fillId="7" borderId="9" xfId="0" applyNumberFormat="1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1" fontId="0" fillId="7" borderId="10" xfId="0" applyNumberFormat="1" applyFill="1" applyBorder="1" applyAlignment="1">
      <alignment horizontal="center" vertical="center" wrapText="1"/>
    </xf>
    <xf numFmtId="0" fontId="0" fillId="7" borderId="11" xfId="0" applyFill="1" applyBorder="1"/>
    <xf numFmtId="0" fontId="0" fillId="7" borderId="12" xfId="0" applyFill="1" applyBorder="1" applyAlignment="1">
      <alignment horizontal="center"/>
    </xf>
    <xf numFmtId="21" fontId="0" fillId="7" borderId="12" xfId="0" applyNumberFormat="1" applyFill="1" applyBorder="1"/>
    <xf numFmtId="1" fontId="0" fillId="7" borderId="13" xfId="0" applyNumberForma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Fill="1" applyBorder="1"/>
    <xf numFmtId="0" fontId="0" fillId="6" borderId="5" xfId="0" applyFill="1" applyBorder="1"/>
    <xf numFmtId="21" fontId="0" fillId="6" borderId="6" xfId="0" applyNumberFormat="1" applyFill="1" applyBorder="1"/>
    <xf numFmtId="0" fontId="4" fillId="6" borderId="6" xfId="0" applyFont="1" applyFill="1" applyBorder="1" applyAlignment="1">
      <alignment horizontal="center" vertical="center" wrapText="1"/>
    </xf>
    <xf numFmtId="0" fontId="0" fillId="6" borderId="6" xfId="0" applyFill="1" applyBorder="1"/>
    <xf numFmtId="166" fontId="0" fillId="3" borderId="9" xfId="0" applyNumberForma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165" fontId="0" fillId="6" borderId="6" xfId="0" applyNumberFormat="1" applyFill="1" applyBorder="1" applyAlignment="1">
      <alignment horizontal="center"/>
    </xf>
    <xf numFmtId="1" fontId="0" fillId="6" borderId="6" xfId="0" applyNumberForma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C97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runraid.free.fr/coureurs_recherche.php?motcle=SANTOULANGUE_Miguel" TargetMode="External"/><Relationship Id="rId117" Type="http://schemas.openxmlformats.org/officeDocument/2006/relationships/hyperlink" Target="http://runraid.free.fr/coureurs_recherche.php?motcle=HOAREAU_Thierry" TargetMode="External"/><Relationship Id="rId21" Type="http://schemas.openxmlformats.org/officeDocument/2006/relationships/hyperlink" Target="http://runraid.free.fr/coureurs_recherche.php?motcle=ELISABETH_Didier" TargetMode="External"/><Relationship Id="rId42" Type="http://schemas.openxmlformats.org/officeDocument/2006/relationships/hyperlink" Target="http://runraid.free.fr/coureurs_recherche.php?motcle=PAYET_PATRICE" TargetMode="External"/><Relationship Id="rId47" Type="http://schemas.openxmlformats.org/officeDocument/2006/relationships/hyperlink" Target="http://runraid.free.fr/coureurs_recherche.php?motcle=NARSOU_Jean_Claude_Mathieu" TargetMode="External"/><Relationship Id="rId63" Type="http://schemas.openxmlformats.org/officeDocument/2006/relationships/hyperlink" Target="http://runraid.free.fr/coureurs_recherche.php?motcle=LOUISE_Johnny" TargetMode="External"/><Relationship Id="rId68" Type="http://schemas.openxmlformats.org/officeDocument/2006/relationships/hyperlink" Target="http://runraid.free.fr/coureurs_recherche.php?motcle=BAYARD_Gilles" TargetMode="External"/><Relationship Id="rId84" Type="http://schemas.openxmlformats.org/officeDocument/2006/relationships/hyperlink" Target="http://runraid.free.fr/coureurs_recherche.php?motcle=TRULES_GERALDO" TargetMode="External"/><Relationship Id="rId89" Type="http://schemas.openxmlformats.org/officeDocument/2006/relationships/hyperlink" Target="http://runraid.free.fr/coureurs_recherche.php?motcle=BERTAUT_NELSON" TargetMode="External"/><Relationship Id="rId112" Type="http://schemas.openxmlformats.org/officeDocument/2006/relationships/hyperlink" Target="http://runraid.free.fr/coureurs_recherche.php?motcle=ROZE_THOMAS" TargetMode="External"/><Relationship Id="rId133" Type="http://schemas.openxmlformats.org/officeDocument/2006/relationships/hyperlink" Target="http://runraid.free.fr/coureurs_recherche.php?motcle=PAYET_BERTHO" TargetMode="External"/><Relationship Id="rId138" Type="http://schemas.openxmlformats.org/officeDocument/2006/relationships/printerSettings" Target="../printerSettings/printerSettings3.bin"/><Relationship Id="rId16" Type="http://schemas.openxmlformats.org/officeDocument/2006/relationships/hyperlink" Target="http://runraid.free.fr/coureurs_recherche.php?motcle=VICTOIRE_Yves" TargetMode="External"/><Relationship Id="rId107" Type="http://schemas.openxmlformats.org/officeDocument/2006/relationships/hyperlink" Target="http://runraid.free.fr/coureurs_recherche.php?motcle=FONTAINE_Fabrice" TargetMode="External"/><Relationship Id="rId11" Type="http://schemas.openxmlformats.org/officeDocument/2006/relationships/hyperlink" Target="http://runraid.free.fr/coureurs_recherche.php?motcle=DUBART_Kevin" TargetMode="External"/><Relationship Id="rId32" Type="http://schemas.openxmlformats.org/officeDocument/2006/relationships/hyperlink" Target="http://runraid.free.fr/coureurs_recherche.php?motcle=COURTEAUD_olivier" TargetMode="External"/><Relationship Id="rId37" Type="http://schemas.openxmlformats.org/officeDocument/2006/relationships/hyperlink" Target="http://runraid.free.fr/coureurs_recherche.php?motcle=NATIVEL_LAURENT" TargetMode="External"/><Relationship Id="rId53" Type="http://schemas.openxmlformats.org/officeDocument/2006/relationships/hyperlink" Target="http://runraid.free.fr/coureurs_recherche.php?motcle=DANJOUX_Jonathan" TargetMode="External"/><Relationship Id="rId58" Type="http://schemas.openxmlformats.org/officeDocument/2006/relationships/hyperlink" Target="http://runraid.free.fr/coureurs_recherche.php?motcle=TOURNEL_COLIN" TargetMode="External"/><Relationship Id="rId74" Type="http://schemas.openxmlformats.org/officeDocument/2006/relationships/hyperlink" Target="http://runraid.free.fr/coureurs_recherche.php?motcle=SINIMALE_Jean_Damien" TargetMode="External"/><Relationship Id="rId79" Type="http://schemas.openxmlformats.org/officeDocument/2006/relationships/hyperlink" Target="http://runraid.free.fr/coureurs_recherche.php?motcle=LOUIS_Fabrice" TargetMode="External"/><Relationship Id="rId102" Type="http://schemas.openxmlformats.org/officeDocument/2006/relationships/hyperlink" Target="http://runraid.free.fr/coureurs_recherche.php?motcle=HOARAU_FABRICE" TargetMode="External"/><Relationship Id="rId123" Type="http://schemas.openxmlformats.org/officeDocument/2006/relationships/hyperlink" Target="http://runraid.free.fr/coureurs_recherche.php?motcle=MONTEGU_GUY_JOSEPH_CYRI" TargetMode="External"/><Relationship Id="rId128" Type="http://schemas.openxmlformats.org/officeDocument/2006/relationships/hyperlink" Target="http://runraid.free.fr/coureurs_recherche.php?motcle=FOUDRAIN_Fabio" TargetMode="External"/><Relationship Id="rId5" Type="http://schemas.openxmlformats.org/officeDocument/2006/relationships/hyperlink" Target="http://runraid.free.fr/coureurs_recherche.php?motcle=ELISABETH_Christophe" TargetMode="External"/><Relationship Id="rId90" Type="http://schemas.openxmlformats.org/officeDocument/2006/relationships/hyperlink" Target="http://runraid.free.fr/coureurs_recherche.php?motcle=CLAIN_SAMUEL" TargetMode="External"/><Relationship Id="rId95" Type="http://schemas.openxmlformats.org/officeDocument/2006/relationships/hyperlink" Target="http://runraid.free.fr/coureurs_recherche.php?motcle=PAYET_BRICE_DENIS" TargetMode="External"/><Relationship Id="rId14" Type="http://schemas.openxmlformats.org/officeDocument/2006/relationships/hyperlink" Target="http://runraid.free.fr/coureurs_recherche.php?motcle=VICTOIRE_Louis" TargetMode="External"/><Relationship Id="rId22" Type="http://schemas.openxmlformats.org/officeDocument/2006/relationships/hyperlink" Target="http://runraid.free.fr/coureurs_recherche.php?motcle=MOLINA_Alfredo" TargetMode="External"/><Relationship Id="rId27" Type="http://schemas.openxmlformats.org/officeDocument/2006/relationships/hyperlink" Target="http://runraid.free.fr/coureurs_recherche.php?motcle=SOUDJAOUMA_JEAN_FRANCOIS" TargetMode="External"/><Relationship Id="rId30" Type="http://schemas.openxmlformats.org/officeDocument/2006/relationships/hyperlink" Target="http://runraid.free.fr/coureurs_recherche.php?motcle=FELD_SYLVAIN" TargetMode="External"/><Relationship Id="rId35" Type="http://schemas.openxmlformats.org/officeDocument/2006/relationships/hyperlink" Target="http://runraid.free.fr/coureurs_recherche.php?motcle=LIBELLE_MARTININ" TargetMode="External"/><Relationship Id="rId43" Type="http://schemas.openxmlformats.org/officeDocument/2006/relationships/hyperlink" Target="http://runraid.free.fr/coureurs_recherche.php?motcle=ESSOB_Patrick" TargetMode="External"/><Relationship Id="rId48" Type="http://schemas.openxmlformats.org/officeDocument/2006/relationships/hyperlink" Target="http://runraid.free.fr/coureurs_recherche.php?motcle=BOTHEREL_Erwann" TargetMode="External"/><Relationship Id="rId56" Type="http://schemas.openxmlformats.org/officeDocument/2006/relationships/hyperlink" Target="http://runraid.free.fr/coureurs_recherche.php?motcle=CATAYE_Georges_Marie" TargetMode="External"/><Relationship Id="rId64" Type="http://schemas.openxmlformats.org/officeDocument/2006/relationships/hyperlink" Target="http://runraid.free.fr/coureurs_recherche.php?motcle=LEBON_Yannis" TargetMode="External"/><Relationship Id="rId69" Type="http://schemas.openxmlformats.org/officeDocument/2006/relationships/hyperlink" Target="http://runraid.free.fr/coureurs_recherche.php?motcle=CHAUMARAT_Francois" TargetMode="External"/><Relationship Id="rId77" Type="http://schemas.openxmlformats.org/officeDocument/2006/relationships/hyperlink" Target="http://runraid.free.fr/coureurs_recherche.php?motcle=TURBAN_JOHAN" TargetMode="External"/><Relationship Id="rId100" Type="http://schemas.openxmlformats.org/officeDocument/2006/relationships/hyperlink" Target="http://runraid.free.fr/coureurs_recherche.php?motcle=BARET_DIDIER" TargetMode="External"/><Relationship Id="rId105" Type="http://schemas.openxmlformats.org/officeDocument/2006/relationships/hyperlink" Target="http://runraid.free.fr/coureurs_recherche.php?motcle=NOEL_Alain" TargetMode="External"/><Relationship Id="rId113" Type="http://schemas.openxmlformats.org/officeDocument/2006/relationships/hyperlink" Target="http://runraid.free.fr/coureurs_recherche.php?motcle=HOAREAU_Jean_Jacques" TargetMode="External"/><Relationship Id="rId118" Type="http://schemas.openxmlformats.org/officeDocument/2006/relationships/hyperlink" Target="http://runraid.free.fr/coureurs_recherche.php?motcle=ZELMAR_Dominique" TargetMode="External"/><Relationship Id="rId126" Type="http://schemas.openxmlformats.org/officeDocument/2006/relationships/hyperlink" Target="http://runraid.free.fr/coureurs_recherche.php?motcle=RIVIERE_Jean_Damien" TargetMode="External"/><Relationship Id="rId134" Type="http://schemas.openxmlformats.org/officeDocument/2006/relationships/hyperlink" Target="http://runraid.free.fr/coureurs_recherche.php?motcle=MARTINEZ_Rafael" TargetMode="External"/><Relationship Id="rId8" Type="http://schemas.openxmlformats.org/officeDocument/2006/relationships/hyperlink" Target="http://runraid.free.fr/coureurs_recherche.php?motcle=ROBERT_Jacky" TargetMode="External"/><Relationship Id="rId51" Type="http://schemas.openxmlformats.org/officeDocument/2006/relationships/hyperlink" Target="http://runraid.free.fr/coureurs_recherche.php?motcle=BOUGET_BERNARD" TargetMode="External"/><Relationship Id="rId72" Type="http://schemas.openxmlformats.org/officeDocument/2006/relationships/hyperlink" Target="http://runraid.free.fr/coureurs_recherche.php?motcle=MYRTHE_Pierrot" TargetMode="External"/><Relationship Id="rId80" Type="http://schemas.openxmlformats.org/officeDocument/2006/relationships/hyperlink" Target="http://runraid.free.fr/coureurs_recherche.php?motcle=SIMME_Willy" TargetMode="External"/><Relationship Id="rId85" Type="http://schemas.openxmlformats.org/officeDocument/2006/relationships/hyperlink" Target="http://runraid.free.fr/coureurs_recherche.php?motcle=VITRY_RENE_PAUL" TargetMode="External"/><Relationship Id="rId93" Type="http://schemas.openxmlformats.org/officeDocument/2006/relationships/hyperlink" Target="http://runraid.free.fr/coureurs_recherche.php?motcle=DIJOUX_DAVID_JOHN" TargetMode="External"/><Relationship Id="rId98" Type="http://schemas.openxmlformats.org/officeDocument/2006/relationships/hyperlink" Target="http://runraid.free.fr/coureurs_recherche.php?motcle=VINCENT_alexis" TargetMode="External"/><Relationship Id="rId121" Type="http://schemas.openxmlformats.org/officeDocument/2006/relationships/hyperlink" Target="http://runraid.free.fr/coureurs_recherche.php?motcle=PAYET_Emmanuel" TargetMode="External"/><Relationship Id="rId3" Type="http://schemas.openxmlformats.org/officeDocument/2006/relationships/hyperlink" Target="http://runraid.free.fr/coureurs_recherche.php?motcle=SISAHAYE_Dany" TargetMode="External"/><Relationship Id="rId12" Type="http://schemas.openxmlformats.org/officeDocument/2006/relationships/hyperlink" Target="http://runraid.free.fr/coureurs_recherche.php?motcle=DI_PAOLA_Fabrice" TargetMode="External"/><Relationship Id="rId17" Type="http://schemas.openxmlformats.org/officeDocument/2006/relationships/hyperlink" Target="http://runraid.free.fr/coureurs_recherche.php?motcle=GRONDIN_jean_eric" TargetMode="External"/><Relationship Id="rId25" Type="http://schemas.openxmlformats.org/officeDocument/2006/relationships/hyperlink" Target="http://runraid.free.fr/coureurs_recherche.php?motcle=AUGUSTINE_GUYTO" TargetMode="External"/><Relationship Id="rId33" Type="http://schemas.openxmlformats.org/officeDocument/2006/relationships/hyperlink" Target="http://runraid.free.fr/coureurs_recherche.php?motcle=POULBASIA_ELVIS" TargetMode="External"/><Relationship Id="rId38" Type="http://schemas.openxmlformats.org/officeDocument/2006/relationships/hyperlink" Target="http://runraid.free.fr/coureurs_recherche.php?motcle=MOUGEY_LUC" TargetMode="External"/><Relationship Id="rId46" Type="http://schemas.openxmlformats.org/officeDocument/2006/relationships/hyperlink" Target="http://runraid.free.fr/coureurs_recherche.php?motcle=CALPETARD_JEAN_FABRICE" TargetMode="External"/><Relationship Id="rId59" Type="http://schemas.openxmlformats.org/officeDocument/2006/relationships/hyperlink" Target="http://runraid.free.fr/coureurs_recherche.php?motcle=DUFESTIN_Alain" TargetMode="External"/><Relationship Id="rId67" Type="http://schemas.openxmlformats.org/officeDocument/2006/relationships/hyperlink" Target="http://runraid.free.fr/coureurs_recherche.php?motcle=PAILLARD_Simon" TargetMode="External"/><Relationship Id="rId103" Type="http://schemas.openxmlformats.org/officeDocument/2006/relationships/hyperlink" Target="http://runraid.free.fr/coureurs_recherche.php?motcle=SERY_Damien" TargetMode="External"/><Relationship Id="rId108" Type="http://schemas.openxmlformats.org/officeDocument/2006/relationships/hyperlink" Target="http://runraid.free.fr/coureurs_recherche.php?motcle=VILPONT_RUDY" TargetMode="External"/><Relationship Id="rId116" Type="http://schemas.openxmlformats.org/officeDocument/2006/relationships/hyperlink" Target="http://runraid.free.fr/coureurs_recherche.php?motcle=BOYER_DAVID_LAURENT" TargetMode="External"/><Relationship Id="rId124" Type="http://schemas.openxmlformats.org/officeDocument/2006/relationships/hyperlink" Target="http://runraid.free.fr/coureurs_recherche.php?motcle=DELPHINE_Fabrizio" TargetMode="External"/><Relationship Id="rId129" Type="http://schemas.openxmlformats.org/officeDocument/2006/relationships/hyperlink" Target="http://runraid.free.fr/coureurs_recherche.php?motcle=LAURET_Jules_Marc" TargetMode="External"/><Relationship Id="rId137" Type="http://schemas.openxmlformats.org/officeDocument/2006/relationships/hyperlink" Target="http://runraid.free.fr/coureurs_recherche.php?motcle=AUTRET_Florent" TargetMode="External"/><Relationship Id="rId20" Type="http://schemas.openxmlformats.org/officeDocument/2006/relationships/hyperlink" Target="http://runraid.free.fr/coureurs_recherche.php?motcle=DUCHEMANN_Jean_Loic" TargetMode="External"/><Relationship Id="rId41" Type="http://schemas.openxmlformats.org/officeDocument/2006/relationships/hyperlink" Target="http://runraid.free.fr/coureurs_recherche.php?motcle=LORICOURT_Teddy" TargetMode="External"/><Relationship Id="rId54" Type="http://schemas.openxmlformats.org/officeDocument/2006/relationships/hyperlink" Target="http://runraid.free.fr/coureurs_recherche.php?motcle=GRONDIN_DIDIER" TargetMode="External"/><Relationship Id="rId62" Type="http://schemas.openxmlformats.org/officeDocument/2006/relationships/hyperlink" Target="http://runraid.free.fr/coureurs_recherche.php?motcle=MOULIN_Sylvie" TargetMode="External"/><Relationship Id="rId70" Type="http://schemas.openxmlformats.org/officeDocument/2006/relationships/hyperlink" Target="http://runraid.free.fr/coureurs_recherche.php?motcle=MITHRIDATE_fabrice" TargetMode="External"/><Relationship Id="rId75" Type="http://schemas.openxmlformats.org/officeDocument/2006/relationships/hyperlink" Target="http://runraid.free.fr/coureurs_recherche.php?motcle=RIVIERE_Franck" TargetMode="External"/><Relationship Id="rId83" Type="http://schemas.openxmlformats.org/officeDocument/2006/relationships/hyperlink" Target="http://runraid.free.fr/coureurs_recherche.php?motcle=RAKOTONDRASOA_FULGENCE" TargetMode="External"/><Relationship Id="rId88" Type="http://schemas.openxmlformats.org/officeDocument/2006/relationships/hyperlink" Target="http://runraid.free.fr/coureurs_recherche.php?motcle=HUET_RENE_PIERRE" TargetMode="External"/><Relationship Id="rId91" Type="http://schemas.openxmlformats.org/officeDocument/2006/relationships/hyperlink" Target="http://runraid.free.fr/coureurs_recherche.php?motcle=BARDEL_Francois" TargetMode="External"/><Relationship Id="rId96" Type="http://schemas.openxmlformats.org/officeDocument/2006/relationships/hyperlink" Target="http://runraid.free.fr/coureurs_recherche.php?motcle=CARCANY_Cedric" TargetMode="External"/><Relationship Id="rId111" Type="http://schemas.openxmlformats.org/officeDocument/2006/relationships/hyperlink" Target="http://runraid.free.fr/coureurs_recherche.php?motcle=BEZARD_JEREMY" TargetMode="External"/><Relationship Id="rId132" Type="http://schemas.openxmlformats.org/officeDocument/2006/relationships/hyperlink" Target="http://runraid.free.fr/coureurs_recherche.php?motcle=NOURRY_Laurent" TargetMode="External"/><Relationship Id="rId1" Type="http://schemas.openxmlformats.org/officeDocument/2006/relationships/hyperlink" Target="http://runraid.free.fr/coureurs_recherche.php?motcle=NARAYANIN_Eddy" TargetMode="External"/><Relationship Id="rId6" Type="http://schemas.openxmlformats.org/officeDocument/2006/relationships/hyperlink" Target="http://runraid.free.fr/coureurs_recherche.php?motcle=ASSING_Anthony" TargetMode="External"/><Relationship Id="rId15" Type="http://schemas.openxmlformats.org/officeDocument/2006/relationships/hyperlink" Target="http://runraid.free.fr/coureurs_recherche.php?motcle=VIVIEN_Morgan" TargetMode="External"/><Relationship Id="rId23" Type="http://schemas.openxmlformats.org/officeDocument/2006/relationships/hyperlink" Target="http://runraid.free.fr/coureurs_recherche.php?motcle=PAYET_JEAN_PATRICE" TargetMode="External"/><Relationship Id="rId28" Type="http://schemas.openxmlformats.org/officeDocument/2006/relationships/hyperlink" Target="http://runraid.free.fr/coureurs_recherche.php?motcle=CUCCO_Francesco" TargetMode="External"/><Relationship Id="rId36" Type="http://schemas.openxmlformats.org/officeDocument/2006/relationships/hyperlink" Target="http://runraid.free.fr/coureurs_recherche.php?motcle=ELLAMA_ROLAND" TargetMode="External"/><Relationship Id="rId49" Type="http://schemas.openxmlformats.org/officeDocument/2006/relationships/hyperlink" Target="http://runraid.free.fr/coureurs_recherche.php?motcle=GRONDIN_GEOFFROY" TargetMode="External"/><Relationship Id="rId57" Type="http://schemas.openxmlformats.org/officeDocument/2006/relationships/hyperlink" Target="http://runraid.free.fr/coureurs_recherche.php?motcle=DUBOIS_VIVIAN" TargetMode="External"/><Relationship Id="rId106" Type="http://schemas.openxmlformats.org/officeDocument/2006/relationships/hyperlink" Target="http://runraid.free.fr/coureurs_recherche.php?motcle=GONTHIER_Philippe" TargetMode="External"/><Relationship Id="rId114" Type="http://schemas.openxmlformats.org/officeDocument/2006/relationships/hyperlink" Target="http://runraid.free.fr/coureurs_recherche.php?motcle=MORIN_Fred" TargetMode="External"/><Relationship Id="rId119" Type="http://schemas.openxmlformats.org/officeDocument/2006/relationships/hyperlink" Target="http://runraid.free.fr/coureurs_recherche.php?motcle=MOREL_Mickael" TargetMode="External"/><Relationship Id="rId127" Type="http://schemas.openxmlformats.org/officeDocument/2006/relationships/hyperlink" Target="http://runraid.free.fr/coureurs_recherche.php?motcle=ROBERT_Jean_Loic" TargetMode="External"/><Relationship Id="rId10" Type="http://schemas.openxmlformats.org/officeDocument/2006/relationships/hyperlink" Target="http://runraid.free.fr/coureurs_recherche.php?motcle=LAURET_Jean_Dany" TargetMode="External"/><Relationship Id="rId31" Type="http://schemas.openxmlformats.org/officeDocument/2006/relationships/hyperlink" Target="http://runraid.free.fr/coureurs_recherche.php?motcle=VALIN_JOHNY" TargetMode="External"/><Relationship Id="rId44" Type="http://schemas.openxmlformats.org/officeDocument/2006/relationships/hyperlink" Target="http://runraid.free.fr/coureurs_recherche.php?motcle=GEOFFROY_FRANCK" TargetMode="External"/><Relationship Id="rId52" Type="http://schemas.openxmlformats.org/officeDocument/2006/relationships/hyperlink" Target="http://runraid.free.fr/coureurs_recherche.php?motcle=DALEVAN_ERIC" TargetMode="External"/><Relationship Id="rId60" Type="http://schemas.openxmlformats.org/officeDocument/2006/relationships/hyperlink" Target="http://runraid.free.fr/coureurs_recherche.php?motcle=HUMBERT_CYRIL" TargetMode="External"/><Relationship Id="rId65" Type="http://schemas.openxmlformats.org/officeDocument/2006/relationships/hyperlink" Target="http://runraid.free.fr/coureurs_recherche.php?motcle=DUCHEMANN_Frederic" TargetMode="External"/><Relationship Id="rId73" Type="http://schemas.openxmlformats.org/officeDocument/2006/relationships/hyperlink" Target="http://runraid.free.fr/coureurs_recherche.php?motcle=BOYER_Yohan" TargetMode="External"/><Relationship Id="rId78" Type="http://schemas.openxmlformats.org/officeDocument/2006/relationships/hyperlink" Target="http://runraid.free.fr/coureurs_recherche.php?motcle=DIJOUX_David" TargetMode="External"/><Relationship Id="rId81" Type="http://schemas.openxmlformats.org/officeDocument/2006/relationships/hyperlink" Target="http://runraid.free.fr/coureurs_recherche.php?motcle=ODULES_Stephane" TargetMode="External"/><Relationship Id="rId86" Type="http://schemas.openxmlformats.org/officeDocument/2006/relationships/hyperlink" Target="http://runraid.free.fr/coureurs_recherche.php?motcle=MUTSCHLER_MIKAEL" TargetMode="External"/><Relationship Id="rId94" Type="http://schemas.openxmlformats.org/officeDocument/2006/relationships/hyperlink" Target="http://runraid.free.fr/coureurs_recherche.php?motcle=CASTAGNET_PASCAL" TargetMode="External"/><Relationship Id="rId99" Type="http://schemas.openxmlformats.org/officeDocument/2006/relationships/hyperlink" Target="http://runraid.free.fr/coureurs_recherche.php?motcle=HOAREAU_Julien" TargetMode="External"/><Relationship Id="rId101" Type="http://schemas.openxmlformats.org/officeDocument/2006/relationships/hyperlink" Target="http://runraid.free.fr/coureurs_recherche.php?motcle=BOYER_FRED_JEAN_BERNA" TargetMode="External"/><Relationship Id="rId122" Type="http://schemas.openxmlformats.org/officeDocument/2006/relationships/hyperlink" Target="http://runraid.free.fr/coureurs_recherche.php?motcle=BARDEUR_MICKAEL_THIERRY" TargetMode="External"/><Relationship Id="rId130" Type="http://schemas.openxmlformats.org/officeDocument/2006/relationships/hyperlink" Target="http://runraid.free.fr/coureurs_recherche.php?motcle=DEURVEILHER_PASCAL" TargetMode="External"/><Relationship Id="rId135" Type="http://schemas.openxmlformats.org/officeDocument/2006/relationships/hyperlink" Target="http://runraid.free.fr/coureurs_recherche.php?motcle=BEGUE_Jean_Michel" TargetMode="External"/><Relationship Id="rId4" Type="http://schemas.openxmlformats.org/officeDocument/2006/relationships/hyperlink" Target="http://runraid.free.fr/coureurs_recherche.php?motcle=CLAIN_Ludovic" TargetMode="External"/><Relationship Id="rId9" Type="http://schemas.openxmlformats.org/officeDocument/2006/relationships/hyperlink" Target="http://runraid.free.fr/coureurs_recherche.php?motcle=ROBERT_Georget" TargetMode="External"/><Relationship Id="rId13" Type="http://schemas.openxmlformats.org/officeDocument/2006/relationships/hyperlink" Target="http://runraid.free.fr/coureurs_recherche.php?motcle=ROBERT_Jean_noe" TargetMode="External"/><Relationship Id="rId18" Type="http://schemas.openxmlformats.org/officeDocument/2006/relationships/hyperlink" Target="http://runraid.free.fr/coureurs_recherche.php?motcle=KONDOKI_Judex" TargetMode="External"/><Relationship Id="rId39" Type="http://schemas.openxmlformats.org/officeDocument/2006/relationships/hyperlink" Target="http://runraid.free.fr/coureurs_recherche.php?motcle=LEBON_STEPHANE_YVES" TargetMode="External"/><Relationship Id="rId109" Type="http://schemas.openxmlformats.org/officeDocument/2006/relationships/hyperlink" Target="http://runraid.free.fr/coureurs_recherche.php?motcle=SERY_Pierrot" TargetMode="External"/><Relationship Id="rId34" Type="http://schemas.openxmlformats.org/officeDocument/2006/relationships/hyperlink" Target="http://runraid.free.fr/coureurs_recherche.php?motcle=SAMBENOUN_MARCELIN" TargetMode="External"/><Relationship Id="rId50" Type="http://schemas.openxmlformats.org/officeDocument/2006/relationships/hyperlink" Target="http://runraid.free.fr/coureurs_recherche.php?motcle=VASSOR_Cedric" TargetMode="External"/><Relationship Id="rId55" Type="http://schemas.openxmlformats.org/officeDocument/2006/relationships/hyperlink" Target="http://runraid.free.fr/coureurs_recherche.php?motcle=BEAUVAL_VINCENT" TargetMode="External"/><Relationship Id="rId76" Type="http://schemas.openxmlformats.org/officeDocument/2006/relationships/hyperlink" Target="http://runraid.free.fr/coureurs_recherche.php?motcle=ITOO_Vishal" TargetMode="External"/><Relationship Id="rId97" Type="http://schemas.openxmlformats.org/officeDocument/2006/relationships/hyperlink" Target="http://runraid.free.fr/coureurs_recherche.php?motcle=LEBON_Guy_Noel" TargetMode="External"/><Relationship Id="rId104" Type="http://schemas.openxmlformats.org/officeDocument/2006/relationships/hyperlink" Target="http://runraid.free.fr/coureurs_recherche.php?motcle=DAMOUR_Frederic" TargetMode="External"/><Relationship Id="rId120" Type="http://schemas.openxmlformats.org/officeDocument/2006/relationships/hyperlink" Target="http://runraid.free.fr/coureurs_recherche.php?motcle=CHAMPION_Sebastien" TargetMode="External"/><Relationship Id="rId125" Type="http://schemas.openxmlformats.org/officeDocument/2006/relationships/hyperlink" Target="http://runraid.free.fr/coureurs_recherche.php?motcle=STROPPOLO_walter" TargetMode="External"/><Relationship Id="rId7" Type="http://schemas.openxmlformats.org/officeDocument/2006/relationships/hyperlink" Target="http://runraid.free.fr/coureurs_recherche.php?motcle=BERTAUT_Gautier" TargetMode="External"/><Relationship Id="rId71" Type="http://schemas.openxmlformats.org/officeDocument/2006/relationships/hyperlink" Target="http://runraid.free.fr/coureurs_recherche.php?motcle=CALTRET_Yvan" TargetMode="External"/><Relationship Id="rId92" Type="http://schemas.openxmlformats.org/officeDocument/2006/relationships/hyperlink" Target="http://runraid.free.fr/coureurs_recherche.php?motcle=CROCHET_LAURENT" TargetMode="External"/><Relationship Id="rId2" Type="http://schemas.openxmlformats.org/officeDocument/2006/relationships/hyperlink" Target="http://runraid.free.fr/coureurs_recherche.php?motcle=DIJOUX_Jean_Bernard" TargetMode="External"/><Relationship Id="rId29" Type="http://schemas.openxmlformats.org/officeDocument/2006/relationships/hyperlink" Target="http://runraid.free.fr/coureurs_recherche.php?motcle=GIBRALTA_CHARLES_ALFRED" TargetMode="External"/><Relationship Id="rId24" Type="http://schemas.openxmlformats.org/officeDocument/2006/relationships/hyperlink" Target="http://runraid.free.fr/coureurs_recherche.php?motcle=PERRAULT_JERRY" TargetMode="External"/><Relationship Id="rId40" Type="http://schemas.openxmlformats.org/officeDocument/2006/relationships/hyperlink" Target="http://runraid.free.fr/coureurs_recherche.php?motcle=JACQUENET_JOHN" TargetMode="External"/><Relationship Id="rId45" Type="http://schemas.openxmlformats.org/officeDocument/2006/relationships/hyperlink" Target="http://runraid.free.fr/coureurs_recherche.php?motcle=PICCIN_Luca" TargetMode="External"/><Relationship Id="rId66" Type="http://schemas.openxmlformats.org/officeDocument/2006/relationships/hyperlink" Target="http://runraid.free.fr/coureurs_recherche.php?motcle=LAURET_Jean_Eddy" TargetMode="External"/><Relationship Id="rId87" Type="http://schemas.openxmlformats.org/officeDocument/2006/relationships/hyperlink" Target="http://runraid.free.fr/coureurs_recherche.php?motcle=CHAMBRY_THIERRY" TargetMode="External"/><Relationship Id="rId110" Type="http://schemas.openxmlformats.org/officeDocument/2006/relationships/hyperlink" Target="http://runraid.free.fr/coureurs_recherche.php?motcle=POUDROUX_JEREMY" TargetMode="External"/><Relationship Id="rId115" Type="http://schemas.openxmlformats.org/officeDocument/2006/relationships/hyperlink" Target="http://runraid.free.fr/coureurs_recherche.php?motcle=VATEL_ARTHUR" TargetMode="External"/><Relationship Id="rId131" Type="http://schemas.openxmlformats.org/officeDocument/2006/relationships/hyperlink" Target="http://runraid.free.fr/coureurs_recherche.php?motcle=ROBINO_Benoit" TargetMode="External"/><Relationship Id="rId136" Type="http://schemas.openxmlformats.org/officeDocument/2006/relationships/hyperlink" Target="http://runraid.free.fr/coureurs_recherche.php?motcle=MUSSARD_David_Christian" TargetMode="External"/><Relationship Id="rId61" Type="http://schemas.openxmlformats.org/officeDocument/2006/relationships/hyperlink" Target="http://runraid.free.fr/coureurs_recherche.php?motcle=LEFEVRE_raphael" TargetMode="External"/><Relationship Id="rId82" Type="http://schemas.openxmlformats.org/officeDocument/2006/relationships/hyperlink" Target="http://runraid.free.fr/coureurs_recherche.php?motcle=ROBERT_Adelio" TargetMode="External"/><Relationship Id="rId19" Type="http://schemas.openxmlformats.org/officeDocument/2006/relationships/hyperlink" Target="http://runraid.free.fr/coureurs_recherche.php?motcle=DIJOUX_Fabien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578"/>
  <sheetViews>
    <sheetView workbookViewId="0">
      <selection activeCell="K3" sqref="K3"/>
    </sheetView>
  </sheetViews>
  <sheetFormatPr baseColWidth="10" defaultRowHeight="15" x14ac:dyDescent="0.25"/>
  <cols>
    <col min="1" max="1" width="8.42578125" customWidth="1"/>
    <col min="2" max="2" width="19.5703125" customWidth="1"/>
    <col min="3" max="3" width="9.85546875" customWidth="1"/>
    <col min="4" max="4" width="10.28515625" customWidth="1"/>
    <col min="5" max="5" width="13.5703125" customWidth="1"/>
    <col min="9" max="9" width="6.140625" customWidth="1"/>
    <col min="10" max="10" width="5.140625" customWidth="1"/>
    <col min="11" max="11" width="28" customWidth="1"/>
    <col min="12" max="12" width="18.28515625" customWidth="1"/>
  </cols>
  <sheetData>
    <row r="2" spans="1:36" ht="15.75" x14ac:dyDescent="0.25">
      <c r="K2" s="24" t="s">
        <v>1539</v>
      </c>
      <c r="L2" s="25"/>
      <c r="M2" s="25"/>
      <c r="N2" s="25"/>
      <c r="O2" s="25"/>
      <c r="P2" s="26"/>
      <c r="Q2" s="12"/>
      <c r="R2" s="10"/>
      <c r="S2" s="13"/>
      <c r="T2" s="14"/>
      <c r="U2" s="11"/>
      <c r="V2" s="11"/>
      <c r="W2" s="11"/>
      <c r="X2" s="11"/>
      <c r="Y2" s="11"/>
      <c r="Z2" s="11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1:36" ht="15.75" thickBot="1" x14ac:dyDescent="0.3">
      <c r="A3" s="9" t="s">
        <v>23</v>
      </c>
      <c r="E3" s="9" t="s">
        <v>24</v>
      </c>
      <c r="J3" s="21" t="s">
        <v>25</v>
      </c>
      <c r="K3" s="21" t="s">
        <v>26</v>
      </c>
      <c r="L3" s="21" t="s">
        <v>27</v>
      </c>
      <c r="M3" s="21" t="s">
        <v>28</v>
      </c>
      <c r="N3" s="21" t="s">
        <v>29</v>
      </c>
      <c r="O3" s="21" t="s">
        <v>30</v>
      </c>
      <c r="P3" s="21" t="s">
        <v>31</v>
      </c>
      <c r="Q3" s="12"/>
      <c r="R3" s="10"/>
      <c r="S3" s="13"/>
      <c r="T3" s="14"/>
      <c r="U3" s="11"/>
      <c r="V3" s="11"/>
      <c r="W3" s="11"/>
      <c r="X3" s="11"/>
      <c r="Y3" s="11"/>
      <c r="Z3" s="11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6" x14ac:dyDescent="0.25">
      <c r="A4" s="4" t="s">
        <v>10</v>
      </c>
      <c r="B4" s="4" t="s">
        <v>11</v>
      </c>
      <c r="C4" s="4" t="s">
        <v>12</v>
      </c>
      <c r="D4" s="4" t="s">
        <v>13</v>
      </c>
      <c r="E4" s="4" t="s">
        <v>792</v>
      </c>
      <c r="J4" s="65">
        <v>1</v>
      </c>
      <c r="K4" s="44" t="s">
        <v>1280</v>
      </c>
      <c r="L4" s="44" t="s">
        <v>1387</v>
      </c>
      <c r="M4" s="45">
        <v>0.84148148148148139</v>
      </c>
      <c r="N4" s="114"/>
      <c r="O4" s="114"/>
      <c r="P4" s="46">
        <v>1692.2435491857395</v>
      </c>
      <c r="Q4" s="12"/>
      <c r="R4" s="10"/>
      <c r="S4" s="13"/>
      <c r="T4" s="14"/>
      <c r="U4" s="11"/>
      <c r="V4" s="11"/>
      <c r="W4" s="11"/>
      <c r="X4" s="11"/>
      <c r="Y4" s="11"/>
      <c r="Z4" s="11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 x14ac:dyDescent="0.25">
      <c r="A5" s="16">
        <v>2013</v>
      </c>
      <c r="B5" s="17" t="s">
        <v>0</v>
      </c>
      <c r="C5" s="17">
        <v>163.5</v>
      </c>
      <c r="D5" s="17">
        <v>9917</v>
      </c>
      <c r="E5" s="17">
        <v>272.3</v>
      </c>
      <c r="J5" s="66">
        <v>2</v>
      </c>
      <c r="K5" s="48" t="s">
        <v>32</v>
      </c>
      <c r="L5" s="48" t="s">
        <v>33</v>
      </c>
      <c r="M5" s="7">
        <v>0.22177083333333333</v>
      </c>
      <c r="N5" s="48"/>
      <c r="O5" s="48"/>
      <c r="P5" s="49">
        <v>1685.0928448410832</v>
      </c>
      <c r="Q5" s="12"/>
      <c r="R5" s="10"/>
      <c r="S5" s="13"/>
      <c r="T5" s="14"/>
      <c r="U5" s="11"/>
      <c r="V5" s="11"/>
      <c r="W5" s="11"/>
      <c r="X5" s="11"/>
      <c r="Y5" s="11"/>
      <c r="Z5" s="11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36" x14ac:dyDescent="0.25">
      <c r="A6" s="16">
        <v>2014</v>
      </c>
      <c r="B6" s="17" t="s">
        <v>1387</v>
      </c>
      <c r="C6" s="17">
        <v>168.7</v>
      </c>
      <c r="D6" s="17">
        <v>9800</v>
      </c>
      <c r="E6" s="17">
        <v>248.4</v>
      </c>
      <c r="J6" s="66">
        <v>3</v>
      </c>
      <c r="K6" s="48" t="s">
        <v>34</v>
      </c>
      <c r="L6" s="48" t="s">
        <v>5</v>
      </c>
      <c r="M6" s="67">
        <v>0.23453703703703702</v>
      </c>
      <c r="N6" s="48"/>
      <c r="O6" s="48"/>
      <c r="P6" s="49">
        <v>1655.533951835768</v>
      </c>
      <c r="Q6" s="12"/>
      <c r="R6" s="10"/>
      <c r="S6" s="13"/>
      <c r="T6" s="14"/>
      <c r="U6" s="11"/>
      <c r="V6" s="11"/>
      <c r="W6" s="11"/>
      <c r="X6" s="11"/>
      <c r="Y6" s="11"/>
      <c r="Z6" s="11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x14ac:dyDescent="0.25">
      <c r="A7" s="16">
        <v>2014</v>
      </c>
      <c r="B7" s="17" t="s">
        <v>1473</v>
      </c>
      <c r="C7" s="17">
        <v>119.1</v>
      </c>
      <c r="D7" s="17">
        <v>7523</v>
      </c>
      <c r="E7" s="17">
        <v>180.22</v>
      </c>
      <c r="J7" s="66">
        <v>4</v>
      </c>
      <c r="K7" s="47" t="s">
        <v>1284</v>
      </c>
      <c r="L7" s="48" t="s">
        <v>1387</v>
      </c>
      <c r="M7" s="50">
        <v>0.87201388888888898</v>
      </c>
      <c r="N7" s="47"/>
      <c r="O7" s="47"/>
      <c r="P7" s="49">
        <v>1632.9918903135035</v>
      </c>
      <c r="Q7" s="12"/>
      <c r="R7" s="10"/>
      <c r="S7" s="13"/>
      <c r="T7" s="14"/>
      <c r="U7" s="11"/>
      <c r="V7" s="11"/>
      <c r="W7" s="11"/>
      <c r="X7" s="11"/>
      <c r="Y7" s="11"/>
      <c r="Z7" s="11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spans="1:36" x14ac:dyDescent="0.25">
      <c r="A8" s="16">
        <v>2014</v>
      </c>
      <c r="B8" s="17" t="s">
        <v>1</v>
      </c>
      <c r="C8" s="17">
        <v>100</v>
      </c>
      <c r="D8" s="17">
        <v>4500</v>
      </c>
      <c r="E8" s="17">
        <v>165.92</v>
      </c>
      <c r="J8" s="66">
        <v>5</v>
      </c>
      <c r="K8" s="47" t="s">
        <v>1288</v>
      </c>
      <c r="L8" s="48" t="s">
        <v>1387</v>
      </c>
      <c r="M8" s="50">
        <v>0.87201388888888898</v>
      </c>
      <c r="N8" s="47"/>
      <c r="O8" s="47"/>
      <c r="P8" s="49">
        <v>1632.9918903135035</v>
      </c>
      <c r="Q8" s="12"/>
      <c r="R8" s="10"/>
      <c r="S8" s="13"/>
      <c r="T8" s="14"/>
      <c r="U8" s="11"/>
      <c r="V8" s="11"/>
      <c r="W8" s="11"/>
      <c r="X8" s="11"/>
      <c r="Y8" s="11"/>
      <c r="Z8" s="11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spans="1:36" x14ac:dyDescent="0.25">
      <c r="A9" s="16">
        <v>2014</v>
      </c>
      <c r="B9" s="17" t="s">
        <v>1243</v>
      </c>
      <c r="C9" s="17">
        <v>80</v>
      </c>
      <c r="D9" s="17">
        <v>2500</v>
      </c>
      <c r="E9" s="17">
        <v>107</v>
      </c>
      <c r="J9" s="66">
        <v>6</v>
      </c>
      <c r="K9" s="47" t="s">
        <v>1388</v>
      </c>
      <c r="L9" s="48" t="s">
        <v>1472</v>
      </c>
      <c r="M9" s="7">
        <v>0.59070601851851856</v>
      </c>
      <c r="N9" s="47"/>
      <c r="O9" s="47"/>
      <c r="P9" s="49">
        <v>1618.7912690792955</v>
      </c>
      <c r="Q9" s="12"/>
      <c r="R9" s="10"/>
      <c r="S9" s="13"/>
      <c r="T9" s="14"/>
      <c r="U9" s="11"/>
      <c r="V9" s="11"/>
      <c r="W9" s="11"/>
      <c r="X9" s="11"/>
      <c r="Y9" s="11"/>
      <c r="Z9" s="11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6" x14ac:dyDescent="0.25">
      <c r="A10" s="16">
        <v>2014</v>
      </c>
      <c r="B10" s="17" t="s">
        <v>2</v>
      </c>
      <c r="C10" s="17">
        <v>79.900000000000006</v>
      </c>
      <c r="D10" s="17">
        <v>1500</v>
      </c>
      <c r="E10" s="17">
        <v>104.27</v>
      </c>
      <c r="J10" s="66">
        <v>7</v>
      </c>
      <c r="K10" s="48" t="s">
        <v>35</v>
      </c>
      <c r="L10" s="48" t="s">
        <v>5</v>
      </c>
      <c r="M10" s="67">
        <v>0.24204861111111109</v>
      </c>
      <c r="N10" s="48"/>
      <c r="O10" s="48"/>
      <c r="P10" s="49">
        <v>1604.1572227800891</v>
      </c>
      <c r="Q10" s="12"/>
      <c r="R10" s="10"/>
      <c r="S10" s="13"/>
      <c r="T10" s="14"/>
      <c r="U10" s="11"/>
      <c r="V10" s="11"/>
      <c r="W10" s="11"/>
      <c r="X10" s="11"/>
      <c r="Y10" s="11"/>
      <c r="Z10" s="11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36" x14ac:dyDescent="0.25">
      <c r="A11" s="16">
        <v>2014</v>
      </c>
      <c r="B11" s="17" t="s">
        <v>3</v>
      </c>
      <c r="C11" s="17">
        <v>65</v>
      </c>
      <c r="D11" s="17">
        <v>2600</v>
      </c>
      <c r="E11" s="17">
        <v>97.75</v>
      </c>
      <c r="J11" s="66">
        <v>8</v>
      </c>
      <c r="K11" s="48" t="s">
        <v>1153</v>
      </c>
      <c r="L11" s="48" t="s">
        <v>1242</v>
      </c>
      <c r="M11" s="67">
        <v>0.30843749999999998</v>
      </c>
      <c r="N11" s="47"/>
      <c r="O11" s="47"/>
      <c r="P11" s="49">
        <v>1592.0597395774703</v>
      </c>
      <c r="Q11" s="12"/>
      <c r="R11" s="10"/>
      <c r="S11" s="13"/>
      <c r="T11" s="14"/>
      <c r="U11" s="11"/>
      <c r="V11" s="11"/>
      <c r="W11" s="11"/>
      <c r="X11" s="11"/>
      <c r="Y11" s="11"/>
      <c r="Z11" s="11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 x14ac:dyDescent="0.25">
      <c r="A12" s="16">
        <v>2014</v>
      </c>
      <c r="B12" s="17" t="s">
        <v>4</v>
      </c>
      <c r="C12" s="17">
        <v>62</v>
      </c>
      <c r="D12" s="17">
        <v>3500</v>
      </c>
      <c r="E12" s="17">
        <v>96.83</v>
      </c>
      <c r="J12" s="66">
        <v>9</v>
      </c>
      <c r="K12" s="48" t="s">
        <v>1208</v>
      </c>
      <c r="L12" s="48" t="s">
        <v>1242</v>
      </c>
      <c r="M12" s="67">
        <v>0.30843749999999998</v>
      </c>
      <c r="N12" s="51"/>
      <c r="O12" s="48"/>
      <c r="P12" s="49">
        <v>1592.0597395774703</v>
      </c>
      <c r="Q12" s="12"/>
      <c r="R12" s="10"/>
      <c r="S12" s="13"/>
      <c r="T12" s="14"/>
      <c r="U12" s="11"/>
      <c r="V12" s="11"/>
      <c r="W12" s="11"/>
      <c r="X12" s="11"/>
      <c r="Y12" s="11"/>
      <c r="Z12" s="11"/>
      <c r="AA12" s="15"/>
      <c r="AB12" s="15"/>
      <c r="AC12" s="15"/>
      <c r="AD12" s="15"/>
      <c r="AE12" s="15"/>
      <c r="AF12" s="15"/>
      <c r="AG12" s="15"/>
      <c r="AH12" s="15"/>
      <c r="AI12" s="15"/>
      <c r="AJ12" s="15"/>
    </row>
    <row r="13" spans="1:36" x14ac:dyDescent="0.25">
      <c r="A13" s="16">
        <v>2014</v>
      </c>
      <c r="B13" s="17" t="s">
        <v>5</v>
      </c>
      <c r="C13" s="17">
        <v>58</v>
      </c>
      <c r="D13" s="17">
        <v>3500</v>
      </c>
      <c r="E13" s="17">
        <v>88.16</v>
      </c>
      <c r="J13" s="66">
        <v>10</v>
      </c>
      <c r="K13" s="47" t="s">
        <v>1290</v>
      </c>
      <c r="L13" s="48" t="s">
        <v>1387</v>
      </c>
      <c r="M13" s="50">
        <v>0.90259259259259261</v>
      </c>
      <c r="N13" s="47"/>
      <c r="O13" s="47"/>
      <c r="P13" s="49">
        <v>1577.6681755231841</v>
      </c>
    </row>
    <row r="14" spans="1:36" x14ac:dyDescent="0.25">
      <c r="A14" s="16">
        <v>2014</v>
      </c>
      <c r="B14" s="17" t="s">
        <v>6</v>
      </c>
      <c r="C14" s="17">
        <v>54.8</v>
      </c>
      <c r="D14" s="17">
        <v>2500</v>
      </c>
      <c r="E14" s="17">
        <v>85.48</v>
      </c>
      <c r="J14" s="66">
        <v>11</v>
      </c>
      <c r="K14" s="47" t="s">
        <v>1292</v>
      </c>
      <c r="L14" s="48" t="s">
        <v>1387</v>
      </c>
      <c r="M14" s="50">
        <v>0.90976851851851848</v>
      </c>
      <c r="N14" s="47"/>
      <c r="O14" s="47"/>
      <c r="P14" s="49">
        <v>1565.2240980102795</v>
      </c>
    </row>
    <row r="15" spans="1:36" x14ac:dyDescent="0.25">
      <c r="A15" s="16">
        <v>2013</v>
      </c>
      <c r="B15" s="17" t="s">
        <v>7</v>
      </c>
      <c r="C15" s="17">
        <v>50</v>
      </c>
      <c r="D15" s="17">
        <v>3500</v>
      </c>
      <c r="E15" s="17">
        <v>84.85</v>
      </c>
      <c r="J15" s="66">
        <v>12</v>
      </c>
      <c r="K15" s="48" t="s">
        <v>36</v>
      </c>
      <c r="L15" s="48" t="s">
        <v>37</v>
      </c>
      <c r="M15" s="50">
        <v>0.30702546296296296</v>
      </c>
      <c r="N15" s="51">
        <v>1379.2192860104799</v>
      </c>
      <c r="O15" s="48">
        <v>1.1299999999999999</v>
      </c>
      <c r="P15" s="49">
        <v>1558.5177931918422</v>
      </c>
    </row>
    <row r="16" spans="1:36" x14ac:dyDescent="0.25">
      <c r="A16" s="16">
        <v>2014</v>
      </c>
      <c r="B16" s="17" t="s">
        <v>1186</v>
      </c>
      <c r="C16" s="17">
        <v>60</v>
      </c>
      <c r="D16" s="17">
        <v>2200</v>
      </c>
      <c r="E16" s="17">
        <v>83.46</v>
      </c>
      <c r="J16" s="66">
        <v>13</v>
      </c>
      <c r="K16" s="47" t="s">
        <v>1389</v>
      </c>
      <c r="L16" s="48" t="s">
        <v>1472</v>
      </c>
      <c r="M16" s="7">
        <v>0.61496527777777776</v>
      </c>
      <c r="N16" s="47"/>
      <c r="O16" s="47"/>
      <c r="P16" s="49">
        <v>1554.932904221482</v>
      </c>
    </row>
    <row r="17" spans="1:16" x14ac:dyDescent="0.25">
      <c r="A17" s="16">
        <v>2014</v>
      </c>
      <c r="B17" s="17" t="s">
        <v>8</v>
      </c>
      <c r="C17" s="17">
        <v>51</v>
      </c>
      <c r="D17" s="17">
        <v>1880</v>
      </c>
      <c r="E17" s="17">
        <v>76.8</v>
      </c>
      <c r="J17" s="66">
        <v>14</v>
      </c>
      <c r="K17" s="47" t="s">
        <v>1392</v>
      </c>
      <c r="L17" s="48" t="s">
        <v>1472</v>
      </c>
      <c r="M17" s="7">
        <v>0.61651620370370364</v>
      </c>
      <c r="N17" s="47"/>
      <c r="O17" s="47"/>
      <c r="P17" s="49">
        <v>1551.0212702048175</v>
      </c>
    </row>
    <row r="18" spans="1:16" x14ac:dyDescent="0.25">
      <c r="A18" s="16">
        <v>2014</v>
      </c>
      <c r="B18" s="18" t="s">
        <v>9</v>
      </c>
      <c r="C18" s="18">
        <v>50.72</v>
      </c>
      <c r="D18" s="18">
        <v>2500</v>
      </c>
      <c r="E18" s="18">
        <v>70.72</v>
      </c>
      <c r="J18" s="66">
        <v>15</v>
      </c>
      <c r="K18" s="48" t="s">
        <v>96</v>
      </c>
      <c r="L18" s="48" t="s">
        <v>1242</v>
      </c>
      <c r="M18" s="67">
        <v>0.31758101851851855</v>
      </c>
      <c r="N18" s="48"/>
      <c r="O18" s="48"/>
      <c r="P18" s="49">
        <v>1546.2225299755821</v>
      </c>
    </row>
    <row r="19" spans="1:16" x14ac:dyDescent="0.25">
      <c r="J19" s="66">
        <v>16</v>
      </c>
      <c r="K19" s="48" t="s">
        <v>38</v>
      </c>
      <c r="L19" s="48" t="s">
        <v>5</v>
      </c>
      <c r="M19" s="67">
        <v>0.25189814814814815</v>
      </c>
      <c r="N19" s="48"/>
      <c r="O19" s="48"/>
      <c r="P19" s="49">
        <v>1541.4326410586291</v>
      </c>
    </row>
    <row r="20" spans="1:16" x14ac:dyDescent="0.25">
      <c r="A20" s="4" t="s">
        <v>10</v>
      </c>
      <c r="B20" s="4" t="s">
        <v>11</v>
      </c>
      <c r="C20" s="4" t="s">
        <v>14</v>
      </c>
      <c r="D20" s="5" t="s">
        <v>15</v>
      </c>
      <c r="E20" s="5" t="s">
        <v>16</v>
      </c>
      <c r="J20" s="66">
        <v>17</v>
      </c>
      <c r="K20" s="48" t="s">
        <v>1209</v>
      </c>
      <c r="L20" s="48" t="s">
        <v>1242</v>
      </c>
      <c r="M20" s="67">
        <v>0.32321759259259258</v>
      </c>
      <c r="N20" s="47"/>
      <c r="O20" s="47"/>
      <c r="P20" s="49">
        <v>1519.2580391033446</v>
      </c>
    </row>
    <row r="21" spans="1:16" x14ac:dyDescent="0.25">
      <c r="A21" s="16">
        <v>2013</v>
      </c>
      <c r="B21" s="17" t="s">
        <v>0</v>
      </c>
      <c r="C21" s="6">
        <v>1.1195717592592593</v>
      </c>
      <c r="D21" s="1">
        <f t="shared" ref="D21:D23" si="0">1430*C21/1295</f>
        <v>1.2362838731588732</v>
      </c>
      <c r="E21" s="1">
        <f t="shared" ref="E21:E23" si="1">1430*C21/1160</f>
        <v>1.3801617377075353</v>
      </c>
      <c r="J21" s="66">
        <v>18</v>
      </c>
      <c r="K21" s="48" t="s">
        <v>39</v>
      </c>
      <c r="L21" s="48" t="s">
        <v>5</v>
      </c>
      <c r="M21" s="67">
        <v>0.25605324074074071</v>
      </c>
      <c r="N21" s="48"/>
      <c r="O21" s="48"/>
      <c r="P21" s="49">
        <v>1516.4191113320981</v>
      </c>
    </row>
    <row r="22" spans="1:16" x14ac:dyDescent="0.25">
      <c r="A22" s="16">
        <v>2014</v>
      </c>
      <c r="B22" s="17" t="s">
        <v>1387</v>
      </c>
      <c r="C22" s="7">
        <v>0.99583333333333324</v>
      </c>
      <c r="D22" s="1">
        <f t="shared" si="0"/>
        <v>1.0996460746460746</v>
      </c>
      <c r="E22" s="1">
        <f t="shared" si="1"/>
        <v>1.2276221264367815</v>
      </c>
      <c r="J22" s="66">
        <v>19</v>
      </c>
      <c r="K22" s="48" t="s">
        <v>40</v>
      </c>
      <c r="L22" s="48" t="s">
        <v>33</v>
      </c>
      <c r="M22" s="7">
        <v>0.24687499999999998</v>
      </c>
      <c r="N22" s="48"/>
      <c r="O22" s="48"/>
      <c r="P22" s="49">
        <v>1513.7395218002812</v>
      </c>
    </row>
    <row r="23" spans="1:16" x14ac:dyDescent="0.25">
      <c r="A23" s="16">
        <v>2014</v>
      </c>
      <c r="B23" s="17" t="s">
        <v>1473</v>
      </c>
      <c r="C23" s="7">
        <v>0.66869212962962965</v>
      </c>
      <c r="D23" s="1">
        <f t="shared" si="0"/>
        <v>0.73840134777634781</v>
      </c>
      <c r="E23" s="1">
        <f t="shared" si="1"/>
        <v>0.82433598738825042</v>
      </c>
      <c r="J23" s="66">
        <v>20</v>
      </c>
      <c r="K23" s="48" t="s">
        <v>880</v>
      </c>
      <c r="L23" s="48" t="s">
        <v>1242</v>
      </c>
      <c r="M23" s="67">
        <v>0.32517361111111115</v>
      </c>
      <c r="N23" s="47"/>
      <c r="O23" s="47"/>
      <c r="P23" s="49">
        <v>1510.1192382986294</v>
      </c>
    </row>
    <row r="24" spans="1:16" x14ac:dyDescent="0.25">
      <c r="A24" s="16">
        <v>2014</v>
      </c>
      <c r="B24" s="17" t="s">
        <v>1</v>
      </c>
      <c r="C24" s="7">
        <v>0.59900462962962964</v>
      </c>
      <c r="D24" s="1">
        <f t="shared" ref="D24:D34" si="2">1430*C24/1295</f>
        <v>0.66144912769912767</v>
      </c>
      <c r="E24" s="1">
        <f t="shared" ref="E24:E34" si="3">1430*C24/1160</f>
        <v>0.73842812100893995</v>
      </c>
      <c r="J24" s="66">
        <v>21</v>
      </c>
      <c r="K24" s="48" t="s">
        <v>42</v>
      </c>
      <c r="L24" s="48" t="s">
        <v>5</v>
      </c>
      <c r="M24" s="67">
        <v>0.25730324074074074</v>
      </c>
      <c r="N24" s="48"/>
      <c r="O24" s="48"/>
      <c r="P24" s="49">
        <v>1509.0522243713733</v>
      </c>
    </row>
    <row r="25" spans="1:16" x14ac:dyDescent="0.25">
      <c r="A25" s="16">
        <v>2014</v>
      </c>
      <c r="B25" s="17" t="s">
        <v>1244</v>
      </c>
      <c r="C25" s="7">
        <v>0.34336805555555555</v>
      </c>
      <c r="D25" s="1">
        <f t="shared" si="2"/>
        <v>0.37916318103818103</v>
      </c>
      <c r="E25" s="1">
        <f t="shared" si="3"/>
        <v>0.42328993055555553</v>
      </c>
      <c r="J25" s="66">
        <v>22</v>
      </c>
      <c r="K25" s="47" t="s">
        <v>1295</v>
      </c>
      <c r="L25" s="48" t="s">
        <v>1387</v>
      </c>
      <c r="M25" s="50">
        <v>0.94474537037037043</v>
      </c>
      <c r="N25" s="47"/>
      <c r="O25" s="47"/>
      <c r="P25" s="49">
        <v>1507.2755617082792</v>
      </c>
    </row>
    <row r="26" spans="1:16" x14ac:dyDescent="0.25">
      <c r="A26" s="16">
        <v>2014</v>
      </c>
      <c r="B26" s="17" t="s">
        <v>2</v>
      </c>
      <c r="C26" s="7">
        <v>0.33460648148148148</v>
      </c>
      <c r="D26" s="1">
        <f t="shared" si="2"/>
        <v>0.36948823823823823</v>
      </c>
      <c r="E26" s="1">
        <f t="shared" si="3"/>
        <v>0.41248902458492975</v>
      </c>
      <c r="J26" s="66">
        <v>23</v>
      </c>
      <c r="K26" s="48" t="s">
        <v>43</v>
      </c>
      <c r="L26" s="48" t="s">
        <v>5</v>
      </c>
      <c r="M26" s="67">
        <v>0.25790509259259259</v>
      </c>
      <c r="N26" s="48"/>
      <c r="O26" s="48"/>
      <c r="P26" s="49">
        <v>1505.5306736076832</v>
      </c>
    </row>
    <row r="27" spans="1:16" x14ac:dyDescent="0.25">
      <c r="A27" s="16">
        <v>2014</v>
      </c>
      <c r="B27" s="17" t="s">
        <v>3</v>
      </c>
      <c r="C27" s="7">
        <v>0.31368055555555557</v>
      </c>
      <c r="D27" s="1">
        <f t="shared" si="2"/>
        <v>0.34638084513084516</v>
      </c>
      <c r="E27" s="1">
        <f t="shared" si="3"/>
        <v>0.38669240900383145</v>
      </c>
      <c r="J27" s="66">
        <v>24</v>
      </c>
      <c r="K27" s="47" t="s">
        <v>1297</v>
      </c>
      <c r="L27" s="48" t="s">
        <v>1387</v>
      </c>
      <c r="M27" s="50">
        <v>0.94626157407407396</v>
      </c>
      <c r="N27" s="47"/>
      <c r="O27" s="47"/>
      <c r="P27" s="49">
        <v>1504.8604400846414</v>
      </c>
    </row>
    <row r="28" spans="1:16" x14ac:dyDescent="0.25">
      <c r="A28" s="16">
        <v>2014</v>
      </c>
      <c r="B28" s="17" t="s">
        <v>4</v>
      </c>
      <c r="C28" s="7">
        <v>0.31072916666666667</v>
      </c>
      <c r="D28" s="1">
        <f t="shared" si="2"/>
        <v>0.34312178249678249</v>
      </c>
      <c r="E28" s="1">
        <f t="shared" si="3"/>
        <v>0.383054058908046</v>
      </c>
      <c r="J28" s="66">
        <v>25</v>
      </c>
      <c r="K28" s="48" t="s">
        <v>44</v>
      </c>
      <c r="L28" s="48" t="s">
        <v>41</v>
      </c>
      <c r="M28" s="50">
        <v>0.29542824074074076</v>
      </c>
      <c r="N28" s="51">
        <v>1427.0307541625857</v>
      </c>
      <c r="O28" s="48">
        <v>1.054</v>
      </c>
      <c r="P28" s="49">
        <v>1504.0904148873653</v>
      </c>
    </row>
    <row r="29" spans="1:16" x14ac:dyDescent="0.25">
      <c r="A29" s="16">
        <v>2014</v>
      </c>
      <c r="B29" s="17" t="s">
        <v>5</v>
      </c>
      <c r="C29" s="7">
        <v>0.27153935185185185</v>
      </c>
      <c r="D29" s="1">
        <f t="shared" si="2"/>
        <v>0.29984654297154295</v>
      </c>
      <c r="E29" s="1">
        <f t="shared" si="3"/>
        <v>0.33474247685185182</v>
      </c>
      <c r="J29" s="66">
        <v>26</v>
      </c>
      <c r="K29" s="47" t="s">
        <v>1393</v>
      </c>
      <c r="L29" s="48" t="s">
        <v>1472</v>
      </c>
      <c r="M29" s="7">
        <v>0.63576388888888891</v>
      </c>
      <c r="N29" s="47"/>
      <c r="O29" s="47"/>
      <c r="P29" s="49">
        <v>1504.0642636082287</v>
      </c>
    </row>
    <row r="30" spans="1:16" x14ac:dyDescent="0.25">
      <c r="A30" s="16">
        <v>2014</v>
      </c>
      <c r="B30" s="17" t="s">
        <v>6</v>
      </c>
      <c r="C30" s="7">
        <v>0.26328703703703704</v>
      </c>
      <c r="D30" s="1">
        <f t="shared" si="2"/>
        <v>0.29073394823394821</v>
      </c>
      <c r="E30" s="1">
        <f t="shared" si="3"/>
        <v>0.32456936462324393</v>
      </c>
      <c r="J30" s="66">
        <v>27</v>
      </c>
      <c r="K30" s="48" t="s">
        <v>45</v>
      </c>
      <c r="L30" s="48" t="s">
        <v>5</v>
      </c>
      <c r="M30" s="67">
        <v>0.25827546296296294</v>
      </c>
      <c r="N30" s="48"/>
      <c r="O30" s="48"/>
      <c r="P30" s="49">
        <v>1503.3717230562404</v>
      </c>
    </row>
    <row r="31" spans="1:16" x14ac:dyDescent="0.25">
      <c r="A31" s="16">
        <v>2013</v>
      </c>
      <c r="B31" s="17" t="s">
        <v>7</v>
      </c>
      <c r="C31" s="7">
        <v>0.26133101851851853</v>
      </c>
      <c r="D31" s="1">
        <f t="shared" si="2"/>
        <v>0.28857402044902047</v>
      </c>
      <c r="E31" s="1">
        <f t="shared" si="3"/>
        <v>0.32215806593231161</v>
      </c>
      <c r="J31" s="66">
        <v>28</v>
      </c>
      <c r="K31" s="47" t="s">
        <v>1300</v>
      </c>
      <c r="L31" s="48" t="s">
        <v>1387</v>
      </c>
      <c r="M31" s="50">
        <v>0.95146990740740733</v>
      </c>
      <c r="N31" s="47"/>
      <c r="O31" s="47"/>
      <c r="P31" s="49">
        <v>1496.6228545014417</v>
      </c>
    </row>
    <row r="32" spans="1:16" x14ac:dyDescent="0.25">
      <c r="A32" s="16">
        <v>2014</v>
      </c>
      <c r="B32" s="17" t="s">
        <v>1186</v>
      </c>
      <c r="C32" s="7">
        <v>0.2570601851851852</v>
      </c>
      <c r="D32" s="1">
        <f t="shared" si="2"/>
        <v>0.28385796510796513</v>
      </c>
      <c r="E32" s="1">
        <f t="shared" si="3"/>
        <v>0.31689315932311624</v>
      </c>
      <c r="J32" s="66">
        <v>29</v>
      </c>
      <c r="K32" s="48" t="s">
        <v>892</v>
      </c>
      <c r="L32" s="48" t="s">
        <v>1242</v>
      </c>
      <c r="M32" s="67">
        <v>0.32820601851851855</v>
      </c>
      <c r="N32" s="47"/>
      <c r="O32" s="47"/>
      <c r="P32" s="49">
        <v>1496.1667313185455</v>
      </c>
    </row>
    <row r="33" spans="1:16" x14ac:dyDescent="0.25">
      <c r="A33" s="16">
        <v>2014</v>
      </c>
      <c r="B33" s="17" t="s">
        <v>8</v>
      </c>
      <c r="C33" s="7">
        <v>0.22554398148148147</v>
      </c>
      <c r="D33" s="1">
        <f t="shared" si="2"/>
        <v>0.24905628843128844</v>
      </c>
      <c r="E33" s="1">
        <f t="shared" si="3"/>
        <v>0.27804128751596424</v>
      </c>
      <c r="J33" s="66">
        <v>30</v>
      </c>
      <c r="K33" s="48" t="s">
        <v>46</v>
      </c>
      <c r="L33" s="48" t="s">
        <v>3</v>
      </c>
      <c r="M33" s="7">
        <v>0.29972222222222222</v>
      </c>
      <c r="N33" s="48">
        <v>1432</v>
      </c>
      <c r="O33" s="48">
        <v>1.0449999999999999</v>
      </c>
      <c r="P33" s="49">
        <v>1496</v>
      </c>
    </row>
    <row r="34" spans="1:16" x14ac:dyDescent="0.25">
      <c r="A34" s="16">
        <v>2014</v>
      </c>
      <c r="B34" s="18" t="s">
        <v>9</v>
      </c>
      <c r="C34" s="19">
        <v>0.20769675925925926</v>
      </c>
      <c r="D34" s="20">
        <f t="shared" si="2"/>
        <v>0.22934854497354498</v>
      </c>
      <c r="E34" s="20">
        <f t="shared" si="3"/>
        <v>0.25603997046615584</v>
      </c>
      <c r="J34" s="66">
        <v>31</v>
      </c>
      <c r="K34" s="47" t="s">
        <v>1303</v>
      </c>
      <c r="L34" s="48" t="s">
        <v>1387</v>
      </c>
      <c r="M34" s="50">
        <v>0.95270833333333327</v>
      </c>
      <c r="N34" s="47"/>
      <c r="O34" s="47"/>
      <c r="P34" s="49">
        <v>1494.6773938819642</v>
      </c>
    </row>
    <row r="35" spans="1:16" x14ac:dyDescent="0.25">
      <c r="J35" s="66">
        <v>32</v>
      </c>
      <c r="K35" s="48" t="s">
        <v>47</v>
      </c>
      <c r="L35" s="48" t="s">
        <v>48</v>
      </c>
      <c r="M35" s="50">
        <v>0.25201388888888887</v>
      </c>
      <c r="N35" s="51">
        <v>1321.7681638651604</v>
      </c>
      <c r="O35" s="48">
        <v>1.1299999999999999</v>
      </c>
      <c r="P35" s="49">
        <v>1493.5980251676312</v>
      </c>
    </row>
    <row r="36" spans="1:16" x14ac:dyDescent="0.25">
      <c r="A36" s="4" t="s">
        <v>10</v>
      </c>
      <c r="B36" s="4" t="s">
        <v>11</v>
      </c>
      <c r="C36" s="5" t="s">
        <v>17</v>
      </c>
      <c r="D36" s="5" t="s">
        <v>18</v>
      </c>
      <c r="E36" s="5" t="s">
        <v>19</v>
      </c>
      <c r="F36" s="5" t="s">
        <v>20</v>
      </c>
      <c r="G36" s="5" t="s">
        <v>21</v>
      </c>
      <c r="H36" s="5" t="s">
        <v>22</v>
      </c>
      <c r="J36" s="66">
        <v>33</v>
      </c>
      <c r="K36" s="48" t="s">
        <v>49</v>
      </c>
      <c r="L36" s="48" t="s">
        <v>5</v>
      </c>
      <c r="M36" s="67">
        <v>0.26018518518518519</v>
      </c>
      <c r="N36" s="48"/>
      <c r="O36" s="48"/>
      <c r="P36" s="49">
        <v>1492.3371886120997</v>
      </c>
    </row>
    <row r="37" spans="1:16" x14ac:dyDescent="0.25">
      <c r="A37" s="16">
        <v>2013</v>
      </c>
      <c r="B37" s="17" t="s">
        <v>0</v>
      </c>
      <c r="C37" s="8">
        <f>1430*C21/1055</f>
        <v>1.5175238063893279</v>
      </c>
      <c r="D37" s="8">
        <f>1430*C21/950</f>
        <v>1.6852501218323588</v>
      </c>
      <c r="E37" s="2">
        <f>1430*C21/870</f>
        <v>1.8402156502767137</v>
      </c>
      <c r="F37" s="2">
        <f>1430*C21/790</f>
        <v>2.0265666022034696</v>
      </c>
      <c r="G37" s="3">
        <f>1430*C21/730</f>
        <v>2.1931337201927956</v>
      </c>
      <c r="H37" s="3">
        <f>1430*C21/640</f>
        <v>2.5015431495949079</v>
      </c>
      <c r="J37" s="66">
        <v>34</v>
      </c>
      <c r="K37" s="48" t="s">
        <v>50</v>
      </c>
      <c r="L37" s="48" t="s">
        <v>0</v>
      </c>
      <c r="M37" s="6">
        <v>1.074861111111111</v>
      </c>
      <c r="N37" s="51">
        <v>1405.2088986518499</v>
      </c>
      <c r="O37" s="48">
        <v>1.06</v>
      </c>
      <c r="P37" s="49">
        <v>1489.521432570961</v>
      </c>
    </row>
    <row r="38" spans="1:16" x14ac:dyDescent="0.25">
      <c r="A38" s="16">
        <v>2014</v>
      </c>
      <c r="B38" s="17" t="s">
        <v>1387</v>
      </c>
      <c r="C38" s="8">
        <f t="shared" ref="C38:C50" si="4">1430*C22/1055</f>
        <v>1.3498025276461294</v>
      </c>
      <c r="D38" s="8">
        <f t="shared" ref="D38:D50" si="5">1430*C22/950</f>
        <v>1.4989912280701754</v>
      </c>
      <c r="E38" s="2">
        <f t="shared" ref="E38:E50" si="6">1430*C22/870</f>
        <v>1.6368295019157086</v>
      </c>
      <c r="F38" s="2">
        <f t="shared" ref="F38:F50" si="7">1430*C22/790</f>
        <v>1.8025843881856538</v>
      </c>
      <c r="G38" s="3">
        <f t="shared" ref="G38:G50" si="8">1430*C22/730</f>
        <v>1.9507420091324199</v>
      </c>
      <c r="H38" s="3">
        <f t="shared" ref="H38:H50" si="9">1430*C22/640</f>
        <v>2.2250651041666663</v>
      </c>
      <c r="J38" s="66">
        <v>35</v>
      </c>
      <c r="K38" s="47" t="s">
        <v>1305</v>
      </c>
      <c r="L38" s="48" t="s">
        <v>1387</v>
      </c>
      <c r="M38" s="50">
        <v>0.95630787037037035</v>
      </c>
      <c r="N38" s="47"/>
      <c r="O38" s="47"/>
      <c r="P38" s="49">
        <v>1489.0514372163389</v>
      </c>
    </row>
    <row r="39" spans="1:16" x14ac:dyDescent="0.25">
      <c r="A39" s="16">
        <v>2014</v>
      </c>
      <c r="B39" s="17" t="s">
        <v>1473</v>
      </c>
      <c r="C39" s="8">
        <f t="shared" si="4"/>
        <v>0.9063789055643322</v>
      </c>
      <c r="D39" s="8">
        <f t="shared" si="5"/>
        <v>1.0065576267056531</v>
      </c>
      <c r="E39" s="2">
        <f t="shared" si="6"/>
        <v>1.0991146498510005</v>
      </c>
      <c r="F39" s="2">
        <f t="shared" si="7"/>
        <v>1.2104173992030005</v>
      </c>
      <c r="G39" s="3">
        <f t="shared" si="8"/>
        <v>1.3099037607813293</v>
      </c>
      <c r="H39" s="3">
        <f t="shared" si="9"/>
        <v>1.4941089771412037</v>
      </c>
      <c r="J39" s="66">
        <v>36</v>
      </c>
      <c r="K39" s="48" t="s">
        <v>1210</v>
      </c>
      <c r="L39" s="48" t="s">
        <v>1242</v>
      </c>
      <c r="M39" s="67">
        <v>0.3300925925925926</v>
      </c>
      <c r="N39" s="47"/>
      <c r="O39" s="47"/>
      <c r="P39" s="49">
        <v>1487.6157082748948</v>
      </c>
    </row>
    <row r="40" spans="1:16" x14ac:dyDescent="0.25">
      <c r="A40" s="16">
        <v>2014</v>
      </c>
      <c r="B40" s="17" t="s">
        <v>1</v>
      </c>
      <c r="C40" s="8">
        <f t="shared" si="4"/>
        <v>0.8119209671757065</v>
      </c>
      <c r="D40" s="8">
        <f t="shared" si="5"/>
        <v>0.90165960038986359</v>
      </c>
      <c r="E40" s="2">
        <f t="shared" si="6"/>
        <v>0.98457082801191997</v>
      </c>
      <c r="F40" s="2">
        <f t="shared" si="7"/>
        <v>1.0842742030004688</v>
      </c>
      <c r="G40" s="3">
        <f t="shared" si="8"/>
        <v>1.173392630644343</v>
      </c>
      <c r="H40" s="3">
        <f t="shared" si="9"/>
        <v>1.3384009693287038</v>
      </c>
      <c r="J40" s="66">
        <v>37</v>
      </c>
      <c r="K40" s="48" t="s">
        <v>51</v>
      </c>
      <c r="L40" s="48" t="s">
        <v>0</v>
      </c>
      <c r="M40" s="6">
        <v>1.0828009259259259</v>
      </c>
      <c r="N40" s="51">
        <v>1394.9049746670373</v>
      </c>
      <c r="O40" s="48">
        <v>1.06</v>
      </c>
      <c r="P40" s="49">
        <v>1478.5992731470596</v>
      </c>
    </row>
    <row r="41" spans="1:16" x14ac:dyDescent="0.25">
      <c r="A41" s="16">
        <v>2014</v>
      </c>
      <c r="B41" s="17" t="s">
        <v>1244</v>
      </c>
      <c r="C41" s="8">
        <f t="shared" si="4"/>
        <v>0.46541831226961555</v>
      </c>
      <c r="D41" s="8">
        <f t="shared" si="5"/>
        <v>0.51685928362573097</v>
      </c>
      <c r="E41" s="2">
        <f t="shared" si="6"/>
        <v>0.56438657407407411</v>
      </c>
      <c r="F41" s="2">
        <f t="shared" si="7"/>
        <v>0.62153964486638535</v>
      </c>
      <c r="G41" s="3">
        <f t="shared" si="8"/>
        <v>0.67262509512937596</v>
      </c>
      <c r="H41" s="3">
        <f t="shared" si="9"/>
        <v>0.76721299913194441</v>
      </c>
      <c r="J41" s="66">
        <v>38</v>
      </c>
      <c r="K41" s="48" t="s">
        <v>52</v>
      </c>
      <c r="L41" s="48" t="s">
        <v>0</v>
      </c>
      <c r="M41" s="6">
        <v>1.0828009259259259</v>
      </c>
      <c r="N41" s="51">
        <v>1394.9049746670373</v>
      </c>
      <c r="O41" s="48">
        <v>1.06</v>
      </c>
      <c r="P41" s="49">
        <v>1478.5992731470596</v>
      </c>
    </row>
    <row r="42" spans="1:16" x14ac:dyDescent="0.25">
      <c r="A42" s="16">
        <v>2014</v>
      </c>
      <c r="B42" s="17" t="s">
        <v>2</v>
      </c>
      <c r="C42" s="8">
        <f t="shared" si="4"/>
        <v>0.4535424346147095</v>
      </c>
      <c r="D42" s="8">
        <f t="shared" si="5"/>
        <v>0.50367080896686156</v>
      </c>
      <c r="E42" s="2">
        <f t="shared" si="6"/>
        <v>0.54998536611323967</v>
      </c>
      <c r="F42" s="2">
        <f t="shared" si="7"/>
        <v>0.60568008673230189</v>
      </c>
      <c r="G42" s="3">
        <f t="shared" si="8"/>
        <v>0.65546201166920348</v>
      </c>
      <c r="H42" s="3">
        <f t="shared" si="9"/>
        <v>0.74763635706018516</v>
      </c>
      <c r="J42" s="66">
        <v>39</v>
      </c>
      <c r="K42" s="48" t="s">
        <v>53</v>
      </c>
      <c r="L42" s="48" t="s">
        <v>41</v>
      </c>
      <c r="M42" s="50">
        <v>0.30078703703703702</v>
      </c>
      <c r="N42" s="51">
        <v>1401.6068954902264</v>
      </c>
      <c r="O42" s="48">
        <v>1.054</v>
      </c>
      <c r="P42" s="49">
        <v>1477.2936678466988</v>
      </c>
    </row>
    <row r="43" spans="1:16" x14ac:dyDescent="0.25">
      <c r="A43" s="16">
        <v>2014</v>
      </c>
      <c r="B43" s="17" t="s">
        <v>3</v>
      </c>
      <c r="C43" s="8">
        <f t="shared" si="4"/>
        <v>0.42517838335966301</v>
      </c>
      <c r="D43" s="8">
        <f t="shared" si="5"/>
        <v>0.47217178362573103</v>
      </c>
      <c r="E43" s="2">
        <f t="shared" si="6"/>
        <v>0.5155898786717753</v>
      </c>
      <c r="F43" s="2">
        <f t="shared" si="7"/>
        <v>0.56780151195499307</v>
      </c>
      <c r="G43" s="3">
        <f t="shared" si="8"/>
        <v>0.61447012937595136</v>
      </c>
      <c r="H43" s="3">
        <f t="shared" si="9"/>
        <v>0.70087999131944456</v>
      </c>
      <c r="J43" s="66">
        <v>40</v>
      </c>
      <c r="K43" s="48" t="s">
        <v>54</v>
      </c>
      <c r="L43" s="48" t="s">
        <v>48</v>
      </c>
      <c r="M43" s="50">
        <v>0.25493055555555555</v>
      </c>
      <c r="N43" s="51">
        <v>1306.6457822573323</v>
      </c>
      <c r="O43" s="48">
        <v>1.1299999999999999</v>
      </c>
      <c r="P43" s="49">
        <v>1476.5097339507854</v>
      </c>
    </row>
    <row r="44" spans="1:16" x14ac:dyDescent="0.25">
      <c r="A44" s="16">
        <v>2014</v>
      </c>
      <c r="B44" s="17" t="s">
        <v>4</v>
      </c>
      <c r="C44" s="8">
        <f t="shared" si="4"/>
        <v>0.42117792259083731</v>
      </c>
      <c r="D44" s="8">
        <f t="shared" si="5"/>
        <v>0.4677291666666667</v>
      </c>
      <c r="E44" s="2">
        <f t="shared" si="6"/>
        <v>0.51073874521072804</v>
      </c>
      <c r="F44" s="2">
        <f t="shared" si="7"/>
        <v>0.56245912447257385</v>
      </c>
      <c r="G44" s="3">
        <f t="shared" si="8"/>
        <v>0.60868864155251146</v>
      </c>
      <c r="H44" s="3">
        <f t="shared" si="9"/>
        <v>0.69428548177083338</v>
      </c>
      <c r="J44" s="66">
        <v>41</v>
      </c>
      <c r="K44" s="48" t="s">
        <v>55</v>
      </c>
      <c r="L44" s="48" t="s">
        <v>5</v>
      </c>
      <c r="M44" s="67">
        <v>0.2630439814814815</v>
      </c>
      <c r="N44" s="48"/>
      <c r="O44" s="48"/>
      <c r="P44" s="49">
        <v>1476.118273419281</v>
      </c>
    </row>
    <row r="45" spans="1:16" x14ac:dyDescent="0.25">
      <c r="A45" s="16">
        <v>2014</v>
      </c>
      <c r="B45" s="17" t="s">
        <v>5</v>
      </c>
      <c r="C45" s="8">
        <f t="shared" si="4"/>
        <v>0.36805807881341057</v>
      </c>
      <c r="D45" s="8">
        <f t="shared" si="5"/>
        <v>0.40873818226120856</v>
      </c>
      <c r="E45" s="2">
        <f t="shared" si="6"/>
        <v>0.44632330246913582</v>
      </c>
      <c r="F45" s="2">
        <f t="shared" si="7"/>
        <v>0.49152059892170652</v>
      </c>
      <c r="G45" s="3">
        <f t="shared" si="8"/>
        <v>0.53191955225773713</v>
      </c>
      <c r="H45" s="3">
        <f t="shared" si="9"/>
        <v>0.60672073929398151</v>
      </c>
      <c r="J45" s="66">
        <v>42</v>
      </c>
      <c r="K45" s="47" t="s">
        <v>1307</v>
      </c>
      <c r="L45" s="48" t="s">
        <v>1387</v>
      </c>
      <c r="M45" s="50">
        <v>0.96603009259259265</v>
      </c>
      <c r="N45" s="47"/>
      <c r="O45" s="47"/>
      <c r="P45" s="49">
        <v>1474.0654765470556</v>
      </c>
    </row>
    <row r="46" spans="1:16" x14ac:dyDescent="0.25">
      <c r="A46" s="16">
        <v>2014</v>
      </c>
      <c r="B46" s="17" t="s">
        <v>6</v>
      </c>
      <c r="C46" s="8">
        <f t="shared" si="4"/>
        <v>0.35687247674214501</v>
      </c>
      <c r="D46" s="8">
        <f t="shared" si="5"/>
        <v>0.39631627680311893</v>
      </c>
      <c r="E46" s="2">
        <f t="shared" si="6"/>
        <v>0.43275915283099192</v>
      </c>
      <c r="F46" s="2">
        <f t="shared" si="7"/>
        <v>0.4765828645100797</v>
      </c>
      <c r="G46" s="3">
        <f t="shared" si="8"/>
        <v>0.51575405885337389</v>
      </c>
      <c r="H46" s="3">
        <f t="shared" si="9"/>
        <v>0.58828197337962962</v>
      </c>
      <c r="J46" s="66">
        <v>43</v>
      </c>
      <c r="K46" s="47" t="s">
        <v>1309</v>
      </c>
      <c r="L46" s="48" t="s">
        <v>1387</v>
      </c>
      <c r="M46" s="50">
        <v>0.96616898148148145</v>
      </c>
      <c r="N46" s="47"/>
      <c r="O46" s="47"/>
      <c r="P46" s="49">
        <v>1473.8535764342275</v>
      </c>
    </row>
    <row r="47" spans="1:16" x14ac:dyDescent="0.25">
      <c r="A47" s="16">
        <v>2013</v>
      </c>
      <c r="B47" s="17" t="s">
        <v>7</v>
      </c>
      <c r="C47" s="8">
        <f t="shared" si="4"/>
        <v>0.35422119097770755</v>
      </c>
      <c r="D47" s="8">
        <f t="shared" si="5"/>
        <v>0.39337195419103316</v>
      </c>
      <c r="E47" s="2">
        <f t="shared" si="6"/>
        <v>0.42954408790974885</v>
      </c>
      <c r="F47" s="2">
        <f t="shared" si="7"/>
        <v>0.47304222339428037</v>
      </c>
      <c r="G47" s="3">
        <f t="shared" si="8"/>
        <v>0.51192240613901574</v>
      </c>
      <c r="H47" s="3">
        <f t="shared" si="9"/>
        <v>0.58391149450231483</v>
      </c>
      <c r="J47" s="66">
        <v>44</v>
      </c>
      <c r="K47" s="48" t="s">
        <v>56</v>
      </c>
      <c r="L47" s="48" t="s">
        <v>5</v>
      </c>
      <c r="M47" s="67">
        <v>0.26370370370370372</v>
      </c>
      <c r="N47" s="48"/>
      <c r="O47" s="48"/>
      <c r="P47" s="49">
        <v>1472.4253862359551</v>
      </c>
    </row>
    <row r="48" spans="1:16" x14ac:dyDescent="0.25">
      <c r="A48" s="16">
        <v>2014</v>
      </c>
      <c r="B48" s="17" t="s">
        <v>1186</v>
      </c>
      <c r="C48" s="8">
        <f t="shared" si="4"/>
        <v>0.34843228892399508</v>
      </c>
      <c r="D48" s="8">
        <f t="shared" si="5"/>
        <v>0.38694322612085774</v>
      </c>
      <c r="E48" s="2">
        <f t="shared" si="6"/>
        <v>0.42252421243082167</v>
      </c>
      <c r="F48" s="2">
        <f t="shared" si="7"/>
        <v>0.46531147444913273</v>
      </c>
      <c r="G48" s="3">
        <f t="shared" si="8"/>
        <v>0.50355625317097918</v>
      </c>
      <c r="H48" s="3">
        <f t="shared" si="9"/>
        <v>0.57436885127314818</v>
      </c>
      <c r="J48" s="66">
        <v>45</v>
      </c>
      <c r="K48" s="47" t="s">
        <v>1311</v>
      </c>
      <c r="L48" s="48" t="s">
        <v>1387</v>
      </c>
      <c r="M48" s="50">
        <v>0.97084490740740748</v>
      </c>
      <c r="N48" s="47"/>
      <c r="O48" s="47"/>
      <c r="P48" s="49">
        <v>1466.7549862304932</v>
      </c>
    </row>
    <row r="49" spans="1:16" x14ac:dyDescent="0.25">
      <c r="A49" s="16">
        <v>2014</v>
      </c>
      <c r="B49" s="17" t="s">
        <v>8</v>
      </c>
      <c r="C49" s="8">
        <f t="shared" si="4"/>
        <v>0.30571364314551519</v>
      </c>
      <c r="D49" s="8">
        <f t="shared" si="5"/>
        <v>0.33950304580896684</v>
      </c>
      <c r="E49" s="2">
        <f t="shared" si="6"/>
        <v>0.37072171668795229</v>
      </c>
      <c r="F49" s="2">
        <f t="shared" si="7"/>
        <v>0.40826315635255506</v>
      </c>
      <c r="G49" s="3">
        <f t="shared" si="8"/>
        <v>0.44181903221714863</v>
      </c>
      <c r="H49" s="3">
        <f t="shared" si="9"/>
        <v>0.50394983362268519</v>
      </c>
      <c r="J49" s="66">
        <v>46</v>
      </c>
      <c r="K49" s="48" t="s">
        <v>1211</v>
      </c>
      <c r="L49" s="48" t="s">
        <v>1242</v>
      </c>
      <c r="M49" s="67">
        <v>0.33564814814814814</v>
      </c>
      <c r="N49" s="47"/>
      <c r="O49" s="47"/>
      <c r="P49" s="49">
        <v>1462.9931034482759</v>
      </c>
    </row>
    <row r="50" spans="1:16" x14ac:dyDescent="0.25">
      <c r="A50" s="16">
        <v>2014</v>
      </c>
      <c r="B50" s="18" t="s">
        <v>9</v>
      </c>
      <c r="C50" s="8">
        <f t="shared" si="4"/>
        <v>0.28152262155520452</v>
      </c>
      <c r="D50" s="8">
        <f t="shared" si="5"/>
        <v>0.31263827972709551</v>
      </c>
      <c r="E50" s="2">
        <f t="shared" si="6"/>
        <v>0.34138662728820779</v>
      </c>
      <c r="F50" s="2">
        <f t="shared" si="7"/>
        <v>0.37595742498827944</v>
      </c>
      <c r="G50" s="3">
        <f t="shared" si="8"/>
        <v>0.40685803526128872</v>
      </c>
      <c r="H50" s="3">
        <f t="shared" si="9"/>
        <v>0.46407244646990742</v>
      </c>
      <c r="J50" s="66">
        <v>47</v>
      </c>
      <c r="K50" s="47" t="s">
        <v>1313</v>
      </c>
      <c r="L50" s="48" t="s">
        <v>1387</v>
      </c>
      <c r="M50" s="50">
        <v>0.97453703703703709</v>
      </c>
      <c r="N50" s="47"/>
      <c r="O50" s="47"/>
      <c r="P50" s="49">
        <v>1461.1980403800474</v>
      </c>
    </row>
    <row r="51" spans="1:16" x14ac:dyDescent="0.25">
      <c r="J51" s="66">
        <v>48</v>
      </c>
      <c r="K51" s="48" t="s">
        <v>57</v>
      </c>
      <c r="L51" s="48" t="s">
        <v>5</v>
      </c>
      <c r="M51" s="67">
        <v>0.26706018518518521</v>
      </c>
      <c r="N51" s="48"/>
      <c r="O51" s="48"/>
      <c r="P51" s="49">
        <v>1453.9195631446648</v>
      </c>
    </row>
    <row r="52" spans="1:16" x14ac:dyDescent="0.25">
      <c r="J52" s="66">
        <v>49</v>
      </c>
      <c r="K52" s="48" t="s">
        <v>58</v>
      </c>
      <c r="L52" s="48" t="s">
        <v>0</v>
      </c>
      <c r="M52" s="6">
        <v>1.1014120370370371</v>
      </c>
      <c r="N52" s="51">
        <v>1371.3345663184884</v>
      </c>
      <c r="O52" s="48">
        <v>1.06</v>
      </c>
      <c r="P52" s="49">
        <v>1453.6146402975978</v>
      </c>
    </row>
    <row r="53" spans="1:16" x14ac:dyDescent="0.25">
      <c r="J53" s="66">
        <v>50</v>
      </c>
      <c r="K53" s="48" t="s">
        <v>103</v>
      </c>
      <c r="L53" s="48" t="s">
        <v>1186</v>
      </c>
      <c r="M53" s="7">
        <v>0.25317129629629631</v>
      </c>
      <c r="N53" s="47"/>
      <c r="O53" s="47"/>
      <c r="P53" s="49">
        <v>1451.9772332449481</v>
      </c>
    </row>
    <row r="54" spans="1:16" x14ac:dyDescent="0.25">
      <c r="J54" s="66">
        <v>51</v>
      </c>
      <c r="K54" s="48" t="s">
        <v>66</v>
      </c>
      <c r="L54" s="48" t="s">
        <v>1186</v>
      </c>
      <c r="M54" s="7">
        <v>0.25317129629629631</v>
      </c>
      <c r="N54" s="47"/>
      <c r="O54" s="47"/>
      <c r="P54" s="49">
        <v>1451.9772332449481</v>
      </c>
    </row>
    <row r="55" spans="1:16" x14ac:dyDescent="0.25">
      <c r="J55" s="66">
        <v>52</v>
      </c>
      <c r="K55" s="48" t="s">
        <v>59</v>
      </c>
      <c r="L55" s="48" t="s">
        <v>5</v>
      </c>
      <c r="M55" s="67">
        <v>0.26957175925925925</v>
      </c>
      <c r="N55" s="48"/>
      <c r="O55" s="48"/>
      <c r="P55" s="49">
        <v>1440.3735348417845</v>
      </c>
    </row>
    <row r="56" spans="1:16" x14ac:dyDescent="0.25">
      <c r="J56" s="66">
        <v>53</v>
      </c>
      <c r="K56" s="47" t="s">
        <v>1315</v>
      </c>
      <c r="L56" s="48" t="s">
        <v>1387</v>
      </c>
      <c r="M56" s="50">
        <v>0.98886574074074074</v>
      </c>
      <c r="N56" s="47"/>
      <c r="O56" s="47"/>
      <c r="P56" s="49">
        <v>1440.0252229687026</v>
      </c>
    </row>
    <row r="57" spans="1:16" x14ac:dyDescent="0.25">
      <c r="J57" s="66">
        <v>54</v>
      </c>
      <c r="K57" s="47" t="s">
        <v>1317</v>
      </c>
      <c r="L57" s="48" t="s">
        <v>1387</v>
      </c>
      <c r="M57" s="50">
        <v>0.98888888888888893</v>
      </c>
      <c r="N57" s="47"/>
      <c r="O57" s="47"/>
      <c r="P57" s="49">
        <v>1439.9915145131085</v>
      </c>
    </row>
    <row r="58" spans="1:16" x14ac:dyDescent="0.25">
      <c r="J58" s="66">
        <v>55</v>
      </c>
      <c r="K58" s="48" t="s">
        <v>60</v>
      </c>
      <c r="L58" s="48" t="s">
        <v>0</v>
      </c>
      <c r="M58" s="6">
        <v>1.1123495370370371</v>
      </c>
      <c r="N58" s="51">
        <v>1357.850520773721</v>
      </c>
      <c r="O58" s="48">
        <v>1.06</v>
      </c>
      <c r="P58" s="49">
        <v>1439.3215520201443</v>
      </c>
    </row>
    <row r="59" spans="1:16" x14ac:dyDescent="0.25">
      <c r="J59" s="66">
        <v>56</v>
      </c>
      <c r="K59" s="47" t="s">
        <v>1319</v>
      </c>
      <c r="L59" s="48" t="s">
        <v>1387</v>
      </c>
      <c r="M59" s="50">
        <v>0.9899768518518518</v>
      </c>
      <c r="N59" s="47"/>
      <c r="O59" s="47"/>
      <c r="P59" s="49">
        <v>1438.4089952533495</v>
      </c>
    </row>
    <row r="60" spans="1:16" x14ac:dyDescent="0.25">
      <c r="J60" s="66">
        <v>57</v>
      </c>
      <c r="K60" s="48" t="s">
        <v>61</v>
      </c>
      <c r="L60" s="48" t="s">
        <v>9</v>
      </c>
      <c r="M60" s="7">
        <v>0.20660879629629628</v>
      </c>
      <c r="N60" s="48"/>
      <c r="O60" s="48"/>
      <c r="P60" s="49">
        <v>1437.3953840121005</v>
      </c>
    </row>
    <row r="61" spans="1:16" x14ac:dyDescent="0.25">
      <c r="J61" s="66">
        <v>58</v>
      </c>
      <c r="K61" s="48" t="s">
        <v>62</v>
      </c>
      <c r="L61" s="48" t="s">
        <v>5</v>
      </c>
      <c r="M61" s="67">
        <v>0.27021990740740742</v>
      </c>
      <c r="N61" s="48"/>
      <c r="O61" s="48"/>
      <c r="P61" s="49">
        <v>1436.9186619265859</v>
      </c>
    </row>
    <row r="62" spans="1:16" x14ac:dyDescent="0.25">
      <c r="J62" s="66">
        <v>59</v>
      </c>
      <c r="K62" s="48" t="s">
        <v>63</v>
      </c>
      <c r="L62" s="48" t="s">
        <v>5</v>
      </c>
      <c r="M62" s="67">
        <v>0.27084490740740741</v>
      </c>
      <c r="N62" s="48"/>
      <c r="O62" s="48"/>
      <c r="P62" s="49">
        <v>1433.6028374855775</v>
      </c>
    </row>
    <row r="63" spans="1:16" x14ac:dyDescent="0.25">
      <c r="J63" s="66">
        <v>60</v>
      </c>
      <c r="K63" s="47" t="s">
        <v>1321</v>
      </c>
      <c r="L63" s="48" t="s">
        <v>1387</v>
      </c>
      <c r="M63" s="50">
        <v>0.99447916666666669</v>
      </c>
      <c r="N63" s="47"/>
      <c r="O63" s="47"/>
      <c r="P63" s="49">
        <v>1431.8968727814438</v>
      </c>
    </row>
    <row r="64" spans="1:16" x14ac:dyDescent="0.25">
      <c r="J64" s="66">
        <v>61</v>
      </c>
      <c r="K64" s="47" t="s">
        <v>1323</v>
      </c>
      <c r="L64" s="48" t="s">
        <v>1387</v>
      </c>
      <c r="M64" s="50">
        <v>0.99497685185185192</v>
      </c>
      <c r="N64" s="47"/>
      <c r="O64" s="47"/>
      <c r="P64" s="49">
        <v>1431.1806411837238</v>
      </c>
    </row>
    <row r="65" spans="10:16" x14ac:dyDescent="0.25">
      <c r="J65" s="66">
        <v>62</v>
      </c>
      <c r="K65" s="48" t="s">
        <v>64</v>
      </c>
      <c r="L65" s="48" t="s">
        <v>41</v>
      </c>
      <c r="M65" s="50">
        <v>0.31049768518518517</v>
      </c>
      <c r="N65" s="51">
        <v>1357.7723934841765</v>
      </c>
      <c r="O65" s="48">
        <v>1.054</v>
      </c>
      <c r="P65" s="49">
        <v>1431.092102732322</v>
      </c>
    </row>
    <row r="66" spans="10:16" x14ac:dyDescent="0.25">
      <c r="J66" s="66">
        <v>63</v>
      </c>
      <c r="K66" s="53" t="s">
        <v>65</v>
      </c>
      <c r="L66" s="53" t="s">
        <v>5</v>
      </c>
      <c r="M66" s="68">
        <v>0.27211805555555557</v>
      </c>
      <c r="N66" s="53"/>
      <c r="O66" s="53"/>
      <c r="P66" s="54">
        <v>1426.895495725405</v>
      </c>
    </row>
    <row r="67" spans="10:16" x14ac:dyDescent="0.25">
      <c r="J67" s="66">
        <v>64</v>
      </c>
      <c r="K67" s="53" t="s">
        <v>1212</v>
      </c>
      <c r="L67" s="53" t="s">
        <v>1242</v>
      </c>
      <c r="M67" s="68">
        <v>0.34563657407407405</v>
      </c>
      <c r="N67" s="52"/>
      <c r="O67" s="52"/>
      <c r="P67" s="54">
        <v>1420.714596658072</v>
      </c>
    </row>
    <row r="68" spans="10:16" x14ac:dyDescent="0.25">
      <c r="J68" s="66">
        <v>65</v>
      </c>
      <c r="K68" s="53" t="s">
        <v>1213</v>
      </c>
      <c r="L68" s="53" t="s">
        <v>1242</v>
      </c>
      <c r="M68" s="68">
        <v>0.34614583333333332</v>
      </c>
      <c r="N68" s="52"/>
      <c r="O68" s="52"/>
      <c r="P68" s="54">
        <v>1418.6244023138397</v>
      </c>
    </row>
    <row r="69" spans="10:16" x14ac:dyDescent="0.25">
      <c r="J69" s="66">
        <v>66</v>
      </c>
      <c r="K69" s="53" t="s">
        <v>67</v>
      </c>
      <c r="L69" s="53" t="s">
        <v>3</v>
      </c>
      <c r="M69" s="69">
        <v>0.31710648148148146</v>
      </c>
      <c r="N69" s="53">
        <v>1353</v>
      </c>
      <c r="O69" s="53">
        <v>1.0449999999999999</v>
      </c>
      <c r="P69" s="54">
        <f>+N69*O69</f>
        <v>1413.885</v>
      </c>
    </row>
    <row r="70" spans="10:16" x14ac:dyDescent="0.25">
      <c r="J70" s="66">
        <v>67</v>
      </c>
      <c r="K70" s="52" t="s">
        <v>1325</v>
      </c>
      <c r="L70" s="53" t="s">
        <v>1387</v>
      </c>
      <c r="M70" s="55">
        <v>1.0099189814814815</v>
      </c>
      <c r="N70" s="52"/>
      <c r="O70" s="52"/>
      <c r="P70" s="54">
        <v>1410.0057875012892</v>
      </c>
    </row>
    <row r="71" spans="10:16" x14ac:dyDescent="0.25">
      <c r="J71" s="66">
        <v>68</v>
      </c>
      <c r="K71" s="52" t="s">
        <v>1327</v>
      </c>
      <c r="L71" s="53" t="s">
        <v>1387</v>
      </c>
      <c r="M71" s="55">
        <v>1.0116435185185184</v>
      </c>
      <c r="N71" s="52"/>
      <c r="O71" s="52"/>
      <c r="P71" s="54">
        <v>1407.6021668992976</v>
      </c>
    </row>
    <row r="72" spans="10:16" x14ac:dyDescent="0.25">
      <c r="J72" s="66">
        <v>69</v>
      </c>
      <c r="K72" s="52" t="s">
        <v>1395</v>
      </c>
      <c r="L72" s="53" t="s">
        <v>1472</v>
      </c>
      <c r="M72" s="69">
        <v>0.67935185185185187</v>
      </c>
      <c r="N72" s="52"/>
      <c r="O72" s="52"/>
      <c r="P72" s="54">
        <v>1407.561844077961</v>
      </c>
    </row>
    <row r="73" spans="10:16" x14ac:dyDescent="0.25">
      <c r="J73" s="66">
        <v>70</v>
      </c>
      <c r="K73" s="52" t="s">
        <v>1397</v>
      </c>
      <c r="L73" s="53" t="s">
        <v>1472</v>
      </c>
      <c r="M73" s="69">
        <v>0.67939814814814825</v>
      </c>
      <c r="N73" s="52"/>
      <c r="O73" s="52"/>
      <c r="P73" s="54">
        <v>1407.4659284497443</v>
      </c>
    </row>
    <row r="74" spans="10:16" x14ac:dyDescent="0.25">
      <c r="J74" s="66">
        <v>71</v>
      </c>
      <c r="K74" s="53" t="s">
        <v>68</v>
      </c>
      <c r="L74" s="53" t="s">
        <v>5</v>
      </c>
      <c r="M74" s="68">
        <v>0.27633101851851855</v>
      </c>
      <c r="N74" s="53"/>
      <c r="O74" s="53"/>
      <c r="P74" s="54">
        <v>1405.140942408377</v>
      </c>
    </row>
    <row r="75" spans="10:16" x14ac:dyDescent="0.25">
      <c r="J75" s="66">
        <v>72</v>
      </c>
      <c r="K75" s="53" t="s">
        <v>69</v>
      </c>
      <c r="L75" s="53" t="s">
        <v>9</v>
      </c>
      <c r="M75" s="69">
        <v>0.21138888888888888</v>
      </c>
      <c r="N75" s="53"/>
      <c r="O75" s="53"/>
      <c r="P75" s="54">
        <v>1404.891863775734</v>
      </c>
    </row>
    <row r="76" spans="10:16" x14ac:dyDescent="0.25">
      <c r="J76" s="66">
        <v>73</v>
      </c>
      <c r="K76" s="53" t="s">
        <v>70</v>
      </c>
      <c r="L76" s="53" t="s">
        <v>0</v>
      </c>
      <c r="M76" s="1">
        <v>1.1401041666666667</v>
      </c>
      <c r="N76" s="56">
        <v>1324.7950865438302</v>
      </c>
      <c r="O76" s="53">
        <v>1.06</v>
      </c>
      <c r="P76" s="54">
        <v>1404.28279173646</v>
      </c>
    </row>
    <row r="77" spans="10:16" x14ac:dyDescent="0.25">
      <c r="J77" s="66">
        <v>74</v>
      </c>
      <c r="K77" s="53" t="s">
        <v>71</v>
      </c>
      <c r="L77" s="53" t="s">
        <v>0</v>
      </c>
      <c r="M77" s="1">
        <v>1.1401388888888888</v>
      </c>
      <c r="N77" s="56">
        <v>1324.7547407317172</v>
      </c>
      <c r="O77" s="53">
        <v>1.06</v>
      </c>
      <c r="P77" s="54">
        <v>1404.2400251756203</v>
      </c>
    </row>
    <row r="78" spans="10:16" x14ac:dyDescent="0.25">
      <c r="J78" s="66">
        <v>75</v>
      </c>
      <c r="K78" s="53" t="s">
        <v>123</v>
      </c>
      <c r="L78" s="53" t="s">
        <v>1242</v>
      </c>
      <c r="M78" s="68">
        <v>0.35016203703703702</v>
      </c>
      <c r="N78" s="52"/>
      <c r="O78" s="52"/>
      <c r="P78" s="54">
        <v>1402.3534078138428</v>
      </c>
    </row>
    <row r="79" spans="10:16" x14ac:dyDescent="0.25">
      <c r="J79" s="66">
        <v>76</v>
      </c>
      <c r="K79" s="53" t="s">
        <v>72</v>
      </c>
      <c r="L79" s="53" t="s">
        <v>41</v>
      </c>
      <c r="M79" s="55">
        <v>0.31716435185185182</v>
      </c>
      <c r="N79" s="56">
        <v>1329.2325657774697</v>
      </c>
      <c r="O79" s="53">
        <v>1.054</v>
      </c>
      <c r="P79" s="54">
        <v>1401.0111243294532</v>
      </c>
    </row>
    <row r="80" spans="10:16" x14ac:dyDescent="0.25">
      <c r="J80" s="66">
        <v>77</v>
      </c>
      <c r="K80" s="52" t="s">
        <v>1399</v>
      </c>
      <c r="L80" s="53" t="s">
        <v>1472</v>
      </c>
      <c r="M80" s="69">
        <v>0.6830208333333333</v>
      </c>
      <c r="N80" s="52"/>
      <c r="O80" s="52"/>
      <c r="P80" s="54">
        <v>1400.0008472709405</v>
      </c>
    </row>
    <row r="81" spans="10:16" x14ac:dyDescent="0.25">
      <c r="J81" s="66">
        <v>78</v>
      </c>
      <c r="K81" s="52" t="s">
        <v>1330</v>
      </c>
      <c r="L81" s="53" t="s">
        <v>1387</v>
      </c>
      <c r="M81" s="55">
        <v>1.0182523148148148</v>
      </c>
      <c r="N81" s="52"/>
      <c r="O81" s="52"/>
      <c r="P81" s="54">
        <v>1398.4663605260466</v>
      </c>
    </row>
    <row r="82" spans="10:16" x14ac:dyDescent="0.25">
      <c r="J82" s="66">
        <v>79</v>
      </c>
      <c r="K82" s="53" t="s">
        <v>73</v>
      </c>
      <c r="L82" s="53" t="s">
        <v>48</v>
      </c>
      <c r="M82" s="55">
        <v>0.26922453703703703</v>
      </c>
      <c r="N82" s="56">
        <v>1237.271828382271</v>
      </c>
      <c r="O82" s="53">
        <v>1.1299999999999999</v>
      </c>
      <c r="P82" s="54">
        <v>1398.117166071966</v>
      </c>
    </row>
    <row r="83" spans="10:16" x14ac:dyDescent="0.25">
      <c r="J83" s="66">
        <v>80</v>
      </c>
      <c r="K83" s="52" t="s">
        <v>1332</v>
      </c>
      <c r="L83" s="53" t="s">
        <v>1387</v>
      </c>
      <c r="M83" s="55">
        <v>1.0220486111111111</v>
      </c>
      <c r="N83" s="52"/>
      <c r="O83" s="52"/>
      <c r="P83" s="54">
        <v>1393.2718985334918</v>
      </c>
    </row>
    <row r="84" spans="10:16" x14ac:dyDescent="0.25">
      <c r="J84" s="66">
        <v>81</v>
      </c>
      <c r="K84" s="52" t="s">
        <v>1335</v>
      </c>
      <c r="L84" s="53" t="s">
        <v>1387</v>
      </c>
      <c r="M84" s="55">
        <v>1.0232407407407407</v>
      </c>
      <c r="N84" s="52"/>
      <c r="O84" s="52"/>
      <c r="P84" s="54">
        <v>1391.6486630169215</v>
      </c>
    </row>
    <row r="85" spans="10:16" x14ac:dyDescent="0.25">
      <c r="J85" s="66">
        <v>82</v>
      </c>
      <c r="K85" s="53" t="s">
        <v>74</v>
      </c>
      <c r="L85" s="53" t="s">
        <v>41</v>
      </c>
      <c r="M85" s="55">
        <v>0.31953703703703701</v>
      </c>
      <c r="N85" s="56">
        <v>1319.3625036221388</v>
      </c>
      <c r="O85" s="53">
        <v>1.054</v>
      </c>
      <c r="P85" s="54">
        <v>1390.6080788177344</v>
      </c>
    </row>
    <row r="86" spans="10:16" x14ac:dyDescent="0.25">
      <c r="J86" s="66">
        <v>83</v>
      </c>
      <c r="K86" s="53" t="s">
        <v>75</v>
      </c>
      <c r="L86" s="53" t="s">
        <v>33</v>
      </c>
      <c r="M86" s="69">
        <v>0.26881944444444444</v>
      </c>
      <c r="N86" s="53"/>
      <c r="O86" s="53"/>
      <c r="P86" s="54">
        <v>1390.1689485920949</v>
      </c>
    </row>
    <row r="87" spans="10:16" x14ac:dyDescent="0.25">
      <c r="J87" s="66">
        <v>84</v>
      </c>
      <c r="K87" s="52" t="s">
        <v>1337</v>
      </c>
      <c r="L87" s="53" t="s">
        <v>1387</v>
      </c>
      <c r="M87" s="55">
        <v>1.0264004629629631</v>
      </c>
      <c r="N87" s="52"/>
      <c r="O87" s="52"/>
      <c r="P87" s="54">
        <v>1387.3645425739446</v>
      </c>
    </row>
    <row r="88" spans="10:16" x14ac:dyDescent="0.25">
      <c r="J88" s="66">
        <v>85</v>
      </c>
      <c r="K88" s="52" t="s">
        <v>1338</v>
      </c>
      <c r="L88" s="53" t="s">
        <v>1387</v>
      </c>
      <c r="M88" s="55">
        <v>1.0264351851851852</v>
      </c>
      <c r="N88" s="52"/>
      <c r="O88" s="52"/>
      <c r="P88" s="54">
        <v>1387.3176108429932</v>
      </c>
    </row>
    <row r="89" spans="10:16" x14ac:dyDescent="0.25">
      <c r="J89" s="66">
        <v>86</v>
      </c>
      <c r="K89" s="53" t="s">
        <v>76</v>
      </c>
      <c r="L89" s="53" t="s">
        <v>5</v>
      </c>
      <c r="M89" s="68">
        <v>0.27989583333333334</v>
      </c>
      <c r="N89" s="53"/>
      <c r="O89" s="53"/>
      <c r="P89" s="54">
        <v>1387.2447587147997</v>
      </c>
    </row>
    <row r="90" spans="10:16" x14ac:dyDescent="0.25">
      <c r="J90" s="66">
        <v>87</v>
      </c>
      <c r="K90" s="53" t="s">
        <v>77</v>
      </c>
      <c r="L90" s="53" t="s">
        <v>5</v>
      </c>
      <c r="M90" s="68">
        <v>0.28060185185185188</v>
      </c>
      <c r="N90" s="53"/>
      <c r="O90" s="53"/>
      <c r="P90" s="54">
        <v>1383.754330968487</v>
      </c>
    </row>
    <row r="91" spans="10:16" x14ac:dyDescent="0.25">
      <c r="J91" s="66">
        <v>88</v>
      </c>
      <c r="K91" s="53" t="s">
        <v>422</v>
      </c>
      <c r="L91" s="53" t="s">
        <v>421</v>
      </c>
      <c r="M91" s="55">
        <v>0.23327546296296298</v>
      </c>
      <c r="N91" s="56">
        <v>1268</v>
      </c>
      <c r="O91" s="53">
        <v>1.0900000000000001</v>
      </c>
      <c r="P91" s="54">
        <v>1382.1200000000001</v>
      </c>
    </row>
    <row r="92" spans="10:16" x14ac:dyDescent="0.25">
      <c r="J92" s="66">
        <v>89</v>
      </c>
      <c r="K92" s="52" t="s">
        <v>1340</v>
      </c>
      <c r="L92" s="53" t="s">
        <v>1387</v>
      </c>
      <c r="M92" s="55">
        <v>1.0315624999999999</v>
      </c>
      <c r="N92" s="52"/>
      <c r="O92" s="52"/>
      <c r="P92" s="54">
        <v>1380.4220382151314</v>
      </c>
    </row>
    <row r="93" spans="10:16" x14ac:dyDescent="0.25">
      <c r="J93" s="66">
        <v>90</v>
      </c>
      <c r="K93" s="53" t="s">
        <v>78</v>
      </c>
      <c r="L93" s="53" t="s">
        <v>5</v>
      </c>
      <c r="M93" s="68">
        <v>0.28179398148148149</v>
      </c>
      <c r="N93" s="53"/>
      <c r="O93" s="53"/>
      <c r="P93" s="54">
        <v>1377.9003573335524</v>
      </c>
    </row>
    <row r="94" spans="10:16" x14ac:dyDescent="0.25">
      <c r="J94" s="66">
        <v>91</v>
      </c>
      <c r="K94" s="53" t="s">
        <v>79</v>
      </c>
      <c r="L94" s="53" t="s">
        <v>37</v>
      </c>
      <c r="M94" s="55">
        <v>0.34755787037037034</v>
      </c>
      <c r="N94" s="56">
        <v>1218.3739052249493</v>
      </c>
      <c r="O94" s="53">
        <v>1.1299999999999999</v>
      </c>
      <c r="P94" s="54">
        <v>1376.7625129041926</v>
      </c>
    </row>
    <row r="95" spans="10:16" x14ac:dyDescent="0.25">
      <c r="J95" s="66">
        <v>92</v>
      </c>
      <c r="K95" s="53" t="s">
        <v>80</v>
      </c>
      <c r="L95" s="53" t="s">
        <v>5</v>
      </c>
      <c r="M95" s="68">
        <v>0.28225694444444444</v>
      </c>
      <c r="N95" s="53"/>
      <c r="O95" s="53"/>
      <c r="P95" s="54">
        <v>1375.6403001599215</v>
      </c>
    </row>
    <row r="96" spans="10:16" x14ac:dyDescent="0.25">
      <c r="J96" s="66">
        <v>93</v>
      </c>
      <c r="K96" s="53" t="s">
        <v>81</v>
      </c>
      <c r="L96" s="53" t="s">
        <v>33</v>
      </c>
      <c r="M96" s="69">
        <v>0.2716898148148148</v>
      </c>
      <c r="N96" s="53"/>
      <c r="O96" s="53"/>
      <c r="P96" s="54">
        <v>1375.4819800630485</v>
      </c>
    </row>
    <row r="97" spans="10:16" x14ac:dyDescent="0.25">
      <c r="J97" s="66">
        <v>94</v>
      </c>
      <c r="K97" s="53" t="s">
        <v>82</v>
      </c>
      <c r="L97" s="53" t="s">
        <v>48</v>
      </c>
      <c r="M97" s="55">
        <v>0.27372685185185186</v>
      </c>
      <c r="N97" s="56">
        <v>1216.9209302325582</v>
      </c>
      <c r="O97" s="53">
        <v>1.1299999999999999</v>
      </c>
      <c r="P97" s="54">
        <v>1375.1206511627906</v>
      </c>
    </row>
    <row r="98" spans="10:16" x14ac:dyDescent="0.25">
      <c r="J98" s="66">
        <v>95</v>
      </c>
      <c r="K98" s="52" t="s">
        <v>1342</v>
      </c>
      <c r="L98" s="53" t="s">
        <v>1387</v>
      </c>
      <c r="M98" s="55">
        <v>1.0374305555555556</v>
      </c>
      <c r="N98" s="52"/>
      <c r="O98" s="52"/>
      <c r="P98" s="54">
        <v>1372.6139076689649</v>
      </c>
    </row>
    <row r="99" spans="10:16" x14ac:dyDescent="0.25">
      <c r="J99" s="66">
        <v>96</v>
      </c>
      <c r="K99" s="52" t="s">
        <v>1345</v>
      </c>
      <c r="L99" s="53" t="s">
        <v>1387</v>
      </c>
      <c r="M99" s="55">
        <v>1.0378356481481481</v>
      </c>
      <c r="N99" s="52"/>
      <c r="O99" s="52"/>
      <c r="P99" s="54">
        <v>1372.078142947953</v>
      </c>
    </row>
    <row r="100" spans="10:16" x14ac:dyDescent="0.25">
      <c r="J100" s="66">
        <v>97</v>
      </c>
      <c r="K100" s="53" t="s">
        <v>83</v>
      </c>
      <c r="L100" s="53" t="s">
        <v>5</v>
      </c>
      <c r="M100" s="68">
        <v>0.28303240740740737</v>
      </c>
      <c r="N100" s="53"/>
      <c r="O100" s="53"/>
      <c r="P100" s="54">
        <v>1371.8712685041305</v>
      </c>
    </row>
    <row r="101" spans="10:16" x14ac:dyDescent="0.25">
      <c r="J101" s="66">
        <v>98</v>
      </c>
      <c r="K101" s="53" t="s">
        <v>84</v>
      </c>
      <c r="L101" s="53" t="s">
        <v>5</v>
      </c>
      <c r="M101" s="68">
        <v>0.28303240740740737</v>
      </c>
      <c r="N101" s="53"/>
      <c r="O101" s="53"/>
      <c r="P101" s="54">
        <v>1371.8712685041305</v>
      </c>
    </row>
    <row r="102" spans="10:16" x14ac:dyDescent="0.25">
      <c r="J102" s="66">
        <v>99</v>
      </c>
      <c r="K102" s="53" t="s">
        <v>85</v>
      </c>
      <c r="L102" s="53" t="s">
        <v>41</v>
      </c>
      <c r="M102" s="55">
        <v>0.32454861111111111</v>
      </c>
      <c r="N102" s="56">
        <v>1298.9893370421883</v>
      </c>
      <c r="O102" s="53">
        <v>1.054</v>
      </c>
      <c r="P102" s="54">
        <v>1369.1347612424665</v>
      </c>
    </row>
    <row r="103" spans="10:16" x14ac:dyDescent="0.25">
      <c r="J103" s="66">
        <v>100</v>
      </c>
      <c r="K103" s="52" t="s">
        <v>1401</v>
      </c>
      <c r="L103" s="53" t="s">
        <v>1472</v>
      </c>
      <c r="M103" s="69">
        <v>0.69888888888888889</v>
      </c>
      <c r="N103" s="52"/>
      <c r="O103" s="52"/>
      <c r="P103" s="54">
        <v>1368.214262056174</v>
      </c>
    </row>
    <row r="104" spans="10:16" x14ac:dyDescent="0.25">
      <c r="J104" s="66">
        <v>101</v>
      </c>
      <c r="K104" s="53" t="s">
        <v>86</v>
      </c>
      <c r="L104" s="53" t="s">
        <v>0</v>
      </c>
      <c r="M104" s="1">
        <v>1.1710069444444444</v>
      </c>
      <c r="N104" s="56">
        <v>1289.8338522362244</v>
      </c>
      <c r="O104" s="53">
        <v>1.06</v>
      </c>
      <c r="P104" s="54">
        <v>1367.223883370398</v>
      </c>
    </row>
    <row r="105" spans="10:16" x14ac:dyDescent="0.25">
      <c r="J105" s="66">
        <v>102</v>
      </c>
      <c r="K105" s="53" t="s">
        <v>87</v>
      </c>
      <c r="L105" s="53" t="s">
        <v>5</v>
      </c>
      <c r="M105" s="68">
        <v>0.28418981481481481</v>
      </c>
      <c r="N105" s="53"/>
      <c r="O105" s="53"/>
      <c r="P105" s="54">
        <v>1366.284108495561</v>
      </c>
    </row>
    <row r="106" spans="10:16" x14ac:dyDescent="0.25">
      <c r="J106" s="66">
        <v>103</v>
      </c>
      <c r="K106" s="53" t="s">
        <v>803</v>
      </c>
      <c r="L106" s="53" t="s">
        <v>1186</v>
      </c>
      <c r="M106" s="69">
        <v>0.26980324074074075</v>
      </c>
      <c r="N106" s="52"/>
      <c r="O106" s="52"/>
      <c r="P106" s="54">
        <v>1362.4705074857363</v>
      </c>
    </row>
    <row r="107" spans="10:16" x14ac:dyDescent="0.25">
      <c r="J107" s="66">
        <v>104</v>
      </c>
      <c r="K107" s="53" t="s">
        <v>88</v>
      </c>
      <c r="L107" s="53" t="s">
        <v>5</v>
      </c>
      <c r="M107" s="68">
        <v>0.2850462962962963</v>
      </c>
      <c r="N107" s="53"/>
      <c r="O107" s="53"/>
      <c r="P107" s="54">
        <v>1362.1788208543121</v>
      </c>
    </row>
    <row r="108" spans="10:16" x14ac:dyDescent="0.25">
      <c r="J108" s="66">
        <v>105</v>
      </c>
      <c r="K108" s="52" t="s">
        <v>1347</v>
      </c>
      <c r="L108" s="53" t="s">
        <v>1387</v>
      </c>
      <c r="M108" s="55">
        <v>1.045787037037037</v>
      </c>
      <c r="N108" s="52"/>
      <c r="O108" s="52"/>
      <c r="P108" s="54">
        <v>1361.6458785249458</v>
      </c>
    </row>
    <row r="109" spans="10:16" x14ac:dyDescent="0.25">
      <c r="J109" s="66">
        <v>106</v>
      </c>
      <c r="K109" s="52" t="s">
        <v>1403</v>
      </c>
      <c r="L109" s="53" t="s">
        <v>1472</v>
      </c>
      <c r="M109" s="69">
        <v>0.70274305555555561</v>
      </c>
      <c r="N109" s="52"/>
      <c r="O109" s="52"/>
      <c r="P109" s="54">
        <v>1360.7103447140009</v>
      </c>
    </row>
    <row r="110" spans="10:16" x14ac:dyDescent="0.25">
      <c r="J110" s="66">
        <v>107</v>
      </c>
      <c r="K110" s="52" t="s">
        <v>1349</v>
      </c>
      <c r="L110" s="53" t="s">
        <v>1387</v>
      </c>
      <c r="M110" s="55">
        <v>1.0468171296296296</v>
      </c>
      <c r="N110" s="52"/>
      <c r="O110" s="52"/>
      <c r="P110" s="54">
        <v>1360.3059870639615</v>
      </c>
    </row>
    <row r="111" spans="10:16" x14ac:dyDescent="0.25">
      <c r="J111" s="66">
        <v>108</v>
      </c>
      <c r="K111" s="53" t="s">
        <v>89</v>
      </c>
      <c r="L111" s="53" t="s">
        <v>5</v>
      </c>
      <c r="M111" s="68">
        <v>0.28577546296296297</v>
      </c>
      <c r="N111" s="53"/>
      <c r="O111" s="53"/>
      <c r="P111" s="54">
        <v>1358.7031711959823</v>
      </c>
    </row>
    <row r="112" spans="10:16" x14ac:dyDescent="0.25">
      <c r="J112" s="66">
        <v>109</v>
      </c>
      <c r="K112" s="53" t="s">
        <v>90</v>
      </c>
      <c r="L112" s="53" t="s">
        <v>5</v>
      </c>
      <c r="M112" s="68">
        <v>0.28581018518518519</v>
      </c>
      <c r="N112" s="53"/>
      <c r="O112" s="53"/>
      <c r="P112" s="54">
        <v>1358.5381064226128</v>
      </c>
    </row>
    <row r="113" spans="10:16" x14ac:dyDescent="0.25">
      <c r="J113" s="66">
        <v>110</v>
      </c>
      <c r="K113" s="53" t="s">
        <v>1216</v>
      </c>
      <c r="L113" s="53" t="s">
        <v>1242</v>
      </c>
      <c r="M113" s="68">
        <v>0.36167824074074079</v>
      </c>
      <c r="N113" s="52"/>
      <c r="O113" s="52"/>
      <c r="P113" s="54">
        <v>1357.7010464334858</v>
      </c>
    </row>
    <row r="114" spans="10:16" x14ac:dyDescent="0.25">
      <c r="J114" s="66">
        <v>111</v>
      </c>
      <c r="K114" s="53" t="s">
        <v>91</v>
      </c>
      <c r="L114" s="53" t="s">
        <v>5</v>
      </c>
      <c r="M114" s="68">
        <v>0.28611111111111115</v>
      </c>
      <c r="N114" s="53"/>
      <c r="O114" s="53"/>
      <c r="P114" s="54">
        <v>1357.1092233009708</v>
      </c>
    </row>
    <row r="115" spans="10:16" x14ac:dyDescent="0.25">
      <c r="J115" s="66">
        <v>112</v>
      </c>
      <c r="K115" s="53" t="s">
        <v>1217</v>
      </c>
      <c r="L115" s="53" t="s">
        <v>1242</v>
      </c>
      <c r="M115" s="68">
        <v>0.36188657407407404</v>
      </c>
      <c r="N115" s="52"/>
      <c r="O115" s="52"/>
      <c r="P115" s="54">
        <v>1356.9194358269103</v>
      </c>
    </row>
    <row r="116" spans="10:16" x14ac:dyDescent="0.25">
      <c r="J116" s="66">
        <v>113</v>
      </c>
      <c r="K116" s="52" t="s">
        <v>1405</v>
      </c>
      <c r="L116" s="53" t="s">
        <v>1472</v>
      </c>
      <c r="M116" s="69">
        <v>0.70476851851851852</v>
      </c>
      <c r="N116" s="52"/>
      <c r="O116" s="52"/>
      <c r="P116" s="54">
        <v>1356.7997438087107</v>
      </c>
    </row>
    <row r="117" spans="10:16" x14ac:dyDescent="0.25">
      <c r="J117" s="66">
        <v>114</v>
      </c>
      <c r="K117" s="53" t="s">
        <v>1218</v>
      </c>
      <c r="L117" s="53" t="s">
        <v>1242</v>
      </c>
      <c r="M117" s="68">
        <v>0.36193287037037036</v>
      </c>
      <c r="N117" s="52"/>
      <c r="O117" s="52"/>
      <c r="P117" s="54">
        <v>1356.7458667775256</v>
      </c>
    </row>
    <row r="118" spans="10:16" x14ac:dyDescent="0.25">
      <c r="J118" s="66">
        <v>115</v>
      </c>
      <c r="K118" s="53" t="s">
        <v>92</v>
      </c>
      <c r="L118" s="53" t="s">
        <v>0</v>
      </c>
      <c r="M118" s="1">
        <v>1.1800578703703704</v>
      </c>
      <c r="N118" s="56">
        <v>1279.9409555008485</v>
      </c>
      <c r="O118" s="53">
        <v>1.06</v>
      </c>
      <c r="P118" s="54">
        <v>1356.7374128308995</v>
      </c>
    </row>
    <row r="119" spans="10:16" x14ac:dyDescent="0.25">
      <c r="J119" s="66">
        <v>116</v>
      </c>
      <c r="K119" s="53" t="s">
        <v>93</v>
      </c>
      <c r="L119" s="53" t="s">
        <v>33</v>
      </c>
      <c r="M119" s="69">
        <v>0.27562500000000001</v>
      </c>
      <c r="N119" s="53"/>
      <c r="O119" s="53"/>
      <c r="P119" s="54">
        <v>1355.8437893675987</v>
      </c>
    </row>
    <row r="120" spans="10:16" x14ac:dyDescent="0.25">
      <c r="J120" s="66">
        <v>117</v>
      </c>
      <c r="K120" s="53" t="s">
        <v>94</v>
      </c>
      <c r="L120" s="53" t="s">
        <v>5</v>
      </c>
      <c r="M120" s="68">
        <v>0.28646990740740741</v>
      </c>
      <c r="N120" s="53"/>
      <c r="O120" s="53"/>
      <c r="P120" s="54">
        <v>1355.409478404913</v>
      </c>
    </row>
    <row r="121" spans="10:16" x14ac:dyDescent="0.25">
      <c r="J121" s="66">
        <v>118</v>
      </c>
      <c r="K121" s="53" t="s">
        <v>95</v>
      </c>
      <c r="L121" s="53" t="s">
        <v>48</v>
      </c>
      <c r="M121" s="55">
        <v>0.27792824074074074</v>
      </c>
      <c r="N121" s="56">
        <v>1198.5249656436099</v>
      </c>
      <c r="O121" s="53">
        <v>1.1299999999999999</v>
      </c>
      <c r="P121" s="54">
        <v>1354.3332111772791</v>
      </c>
    </row>
    <row r="122" spans="10:16" x14ac:dyDescent="0.25">
      <c r="J122" s="66">
        <v>119</v>
      </c>
      <c r="K122" s="53" t="s">
        <v>97</v>
      </c>
      <c r="L122" s="53" t="s">
        <v>5</v>
      </c>
      <c r="M122" s="68">
        <v>0.28704861111111107</v>
      </c>
      <c r="N122" s="53"/>
      <c r="O122" s="53"/>
      <c r="P122" s="54">
        <v>1352.6769081891862</v>
      </c>
    </row>
    <row r="123" spans="10:16" x14ac:dyDescent="0.25">
      <c r="J123" s="66">
        <v>120</v>
      </c>
      <c r="K123" s="52" t="s">
        <v>1352</v>
      </c>
      <c r="L123" s="53" t="s">
        <v>1387</v>
      </c>
      <c r="M123" s="55">
        <v>1.0535069444444445</v>
      </c>
      <c r="N123" s="52"/>
      <c r="O123" s="52"/>
      <c r="P123" s="54">
        <v>1351.6679850147764</v>
      </c>
    </row>
    <row r="124" spans="10:16" x14ac:dyDescent="0.25">
      <c r="J124" s="66">
        <v>121</v>
      </c>
      <c r="K124" s="52" t="s">
        <v>1407</v>
      </c>
      <c r="L124" s="53" t="s">
        <v>1472</v>
      </c>
      <c r="M124" s="69">
        <v>0.70834490740740741</v>
      </c>
      <c r="N124" s="52"/>
      <c r="O124" s="52"/>
      <c r="P124" s="54">
        <v>1349.9493472328884</v>
      </c>
    </row>
    <row r="125" spans="10:16" x14ac:dyDescent="0.25">
      <c r="J125" s="66">
        <v>122</v>
      </c>
      <c r="K125" s="53" t="s">
        <v>98</v>
      </c>
      <c r="L125" s="53" t="s">
        <v>5</v>
      </c>
      <c r="M125" s="68">
        <v>0.28782407407407407</v>
      </c>
      <c r="N125" s="53"/>
      <c r="O125" s="53"/>
      <c r="P125" s="54">
        <v>1349.0324915554127</v>
      </c>
    </row>
    <row r="126" spans="10:16" x14ac:dyDescent="0.25">
      <c r="J126" s="66">
        <v>123</v>
      </c>
      <c r="K126" s="52" t="s">
        <v>1354</v>
      </c>
      <c r="L126" s="53" t="s">
        <v>1387</v>
      </c>
      <c r="M126" s="55">
        <v>1.0567013888888888</v>
      </c>
      <c r="N126" s="52"/>
      <c r="O126" s="52"/>
      <c r="P126" s="54">
        <v>1347.5818464605309</v>
      </c>
    </row>
    <row r="127" spans="10:16" x14ac:dyDescent="0.25">
      <c r="J127" s="66">
        <v>124</v>
      </c>
      <c r="K127" s="52" t="s">
        <v>1409</v>
      </c>
      <c r="L127" s="53" t="s">
        <v>1472</v>
      </c>
      <c r="M127" s="69">
        <v>0.710474537037037</v>
      </c>
      <c r="N127" s="52"/>
      <c r="O127" s="52"/>
      <c r="P127" s="54">
        <v>1345.9029078765172</v>
      </c>
    </row>
    <row r="128" spans="10:16" x14ac:dyDescent="0.25">
      <c r="J128" s="66">
        <v>125</v>
      </c>
      <c r="K128" s="52" t="s">
        <v>1356</v>
      </c>
      <c r="L128" s="53" t="s">
        <v>1387</v>
      </c>
      <c r="M128" s="55">
        <v>1.0585879629629631</v>
      </c>
      <c r="N128" s="52"/>
      <c r="O128" s="52"/>
      <c r="P128" s="54">
        <v>1345.180238787693</v>
      </c>
    </row>
    <row r="129" spans="10:16" x14ac:dyDescent="0.25">
      <c r="J129" s="66">
        <v>126</v>
      </c>
      <c r="K129" s="53" t="s">
        <v>99</v>
      </c>
      <c r="L129" s="53" t="s">
        <v>5</v>
      </c>
      <c r="M129" s="68">
        <v>0.28878472222222223</v>
      </c>
      <c r="N129" s="53"/>
      <c r="O129" s="53"/>
      <c r="P129" s="54">
        <v>1344.5449080197186</v>
      </c>
    </row>
    <row r="130" spans="10:16" x14ac:dyDescent="0.25">
      <c r="J130" s="66">
        <v>127</v>
      </c>
      <c r="K130" s="52" t="s">
        <v>1357</v>
      </c>
      <c r="L130" s="53" t="s">
        <v>1387</v>
      </c>
      <c r="M130" s="55">
        <v>1.0595370370370369</v>
      </c>
      <c r="N130" s="52"/>
      <c r="O130" s="52"/>
      <c r="P130" s="54">
        <v>1343.9753014943635</v>
      </c>
    </row>
    <row r="131" spans="10:16" x14ac:dyDescent="0.25">
      <c r="J131" s="66">
        <v>128</v>
      </c>
      <c r="K131" s="53" t="s">
        <v>100</v>
      </c>
      <c r="L131" s="53" t="s">
        <v>48</v>
      </c>
      <c r="M131" s="55">
        <v>0.28010416666666665</v>
      </c>
      <c r="N131" s="56">
        <v>1189.2144952687906</v>
      </c>
      <c r="O131" s="53">
        <v>1.1299999999999999</v>
      </c>
      <c r="P131" s="54">
        <v>1343.8123796537334</v>
      </c>
    </row>
    <row r="132" spans="10:16" x14ac:dyDescent="0.25">
      <c r="J132" s="66">
        <v>129</v>
      </c>
      <c r="K132" s="53" t="s">
        <v>101</v>
      </c>
      <c r="L132" s="53" t="s">
        <v>9</v>
      </c>
      <c r="M132" s="69">
        <v>0.22114583333333335</v>
      </c>
      <c r="N132" s="53"/>
      <c r="O132" s="53"/>
      <c r="P132" s="54">
        <v>1342.9080965091327</v>
      </c>
    </row>
    <row r="133" spans="10:16" x14ac:dyDescent="0.25">
      <c r="J133" s="66">
        <v>130</v>
      </c>
      <c r="K133" s="53" t="s">
        <v>102</v>
      </c>
      <c r="L133" s="53" t="s">
        <v>5</v>
      </c>
      <c r="M133" s="68">
        <v>0.28978009259259258</v>
      </c>
      <c r="N133" s="53"/>
      <c r="O133" s="53"/>
      <c r="P133" s="54">
        <v>1339.9265087670249</v>
      </c>
    </row>
    <row r="134" spans="10:16" x14ac:dyDescent="0.25">
      <c r="J134" s="66">
        <v>131</v>
      </c>
      <c r="K134" s="53" t="s">
        <v>1219</v>
      </c>
      <c r="L134" s="53" t="s">
        <v>1242</v>
      </c>
      <c r="M134" s="68">
        <v>0.3669560185185185</v>
      </c>
      <c r="N134" s="52"/>
      <c r="O134" s="52"/>
      <c r="P134" s="54">
        <v>1338.1737896230879</v>
      </c>
    </row>
    <row r="135" spans="10:16" x14ac:dyDescent="0.25">
      <c r="J135" s="66">
        <v>132</v>
      </c>
      <c r="K135" s="53" t="s">
        <v>104</v>
      </c>
      <c r="L135" s="53" t="s">
        <v>5</v>
      </c>
      <c r="M135" s="68">
        <v>0.29038194444444443</v>
      </c>
      <c r="N135" s="53"/>
      <c r="O135" s="53"/>
      <c r="P135" s="54">
        <v>1337.1493483199811</v>
      </c>
    </row>
    <row r="136" spans="10:16" x14ac:dyDescent="0.25">
      <c r="J136" s="66">
        <v>133</v>
      </c>
      <c r="K136" s="52" t="s">
        <v>1411</v>
      </c>
      <c r="L136" s="53" t="s">
        <v>1472</v>
      </c>
      <c r="M136" s="69">
        <v>0.71549768518518519</v>
      </c>
      <c r="N136" s="52"/>
      <c r="O136" s="52"/>
      <c r="P136" s="54">
        <v>1336.4540028146687</v>
      </c>
    </row>
    <row r="137" spans="10:16" x14ac:dyDescent="0.25">
      <c r="J137" s="66">
        <v>134</v>
      </c>
      <c r="K137" s="52" t="s">
        <v>1412</v>
      </c>
      <c r="L137" s="53" t="s">
        <v>1472</v>
      </c>
      <c r="M137" s="69">
        <v>0.7157175925925926</v>
      </c>
      <c r="N137" s="52"/>
      <c r="O137" s="52"/>
      <c r="P137" s="54">
        <v>1336.0433713897605</v>
      </c>
    </row>
    <row r="138" spans="10:16" x14ac:dyDescent="0.25">
      <c r="J138" s="66">
        <v>135</v>
      </c>
      <c r="K138" s="53" t="s">
        <v>105</v>
      </c>
      <c r="L138" s="53" t="s">
        <v>0</v>
      </c>
      <c r="M138" s="1">
        <v>1.1986342592592594</v>
      </c>
      <c r="N138" s="56">
        <v>1260.1044784766611</v>
      </c>
      <c r="O138" s="53">
        <v>1.06</v>
      </c>
      <c r="P138" s="54">
        <v>1335.710747185261</v>
      </c>
    </row>
    <row r="139" spans="10:16" x14ac:dyDescent="0.25">
      <c r="J139" s="66">
        <v>136</v>
      </c>
      <c r="K139" s="53" t="s">
        <v>106</v>
      </c>
      <c r="L139" s="53" t="s">
        <v>0</v>
      </c>
      <c r="M139" s="1">
        <v>1.1986458333333332</v>
      </c>
      <c r="N139" s="56">
        <v>1260.0923109604782</v>
      </c>
      <c r="O139" s="53">
        <v>1.06</v>
      </c>
      <c r="P139" s="54">
        <v>1335.6978496181071</v>
      </c>
    </row>
    <row r="140" spans="10:16" x14ac:dyDescent="0.25">
      <c r="J140" s="66">
        <v>137</v>
      </c>
      <c r="K140" s="53" t="s">
        <v>107</v>
      </c>
      <c r="L140" s="53" t="s">
        <v>3</v>
      </c>
      <c r="M140" s="69">
        <v>0.33592592592592596</v>
      </c>
      <c r="N140" s="53">
        <v>1278</v>
      </c>
      <c r="O140" s="53">
        <v>1.0449999999999999</v>
      </c>
      <c r="P140" s="54">
        <f>+N140*O140</f>
        <v>1335.51</v>
      </c>
    </row>
    <row r="141" spans="10:16" x14ac:dyDescent="0.25">
      <c r="J141" s="66">
        <v>138</v>
      </c>
      <c r="K141" s="53" t="s">
        <v>108</v>
      </c>
      <c r="L141" s="53" t="s">
        <v>9</v>
      </c>
      <c r="M141" s="69">
        <v>0.22261574074074075</v>
      </c>
      <c r="N141" s="53"/>
      <c r="O141" s="53"/>
      <c r="P141" s="54">
        <v>1334.0410211084538</v>
      </c>
    </row>
    <row r="142" spans="10:16" x14ac:dyDescent="0.25">
      <c r="J142" s="66">
        <v>139</v>
      </c>
      <c r="K142" s="53" t="s">
        <v>109</v>
      </c>
      <c r="L142" s="53" t="s">
        <v>5</v>
      </c>
      <c r="M142" s="68">
        <v>0.29150462962962964</v>
      </c>
      <c r="N142" s="53"/>
      <c r="O142" s="53"/>
      <c r="P142" s="54">
        <v>1331.9995235448264</v>
      </c>
    </row>
    <row r="143" spans="10:16" x14ac:dyDescent="0.25">
      <c r="J143" s="66">
        <v>140</v>
      </c>
      <c r="K143" s="53" t="s">
        <v>1220</v>
      </c>
      <c r="L143" s="53" t="s">
        <v>1242</v>
      </c>
      <c r="M143" s="68">
        <v>0.36881944444444442</v>
      </c>
      <c r="N143" s="52"/>
      <c r="O143" s="52"/>
      <c r="P143" s="54">
        <v>1331.4127910625746</v>
      </c>
    </row>
    <row r="144" spans="10:16" x14ac:dyDescent="0.25">
      <c r="J144" s="66">
        <v>141</v>
      </c>
      <c r="K144" s="52" t="s">
        <v>1360</v>
      </c>
      <c r="L144" s="53" t="s">
        <v>1387</v>
      </c>
      <c r="M144" s="55">
        <v>1.0695949074074074</v>
      </c>
      <c r="N144" s="52"/>
      <c r="O144" s="52"/>
      <c r="P144" s="54">
        <v>1331.3373118500645</v>
      </c>
    </row>
    <row r="145" spans="10:16" x14ac:dyDescent="0.25">
      <c r="J145" s="66">
        <v>142</v>
      </c>
      <c r="K145" s="53" t="s">
        <v>170</v>
      </c>
      <c r="L145" s="53" t="s">
        <v>1186</v>
      </c>
      <c r="M145" s="69">
        <v>0.27612268518518518</v>
      </c>
      <c r="N145" s="52"/>
      <c r="O145" s="52"/>
      <c r="P145" s="54">
        <v>1331.2885107096449</v>
      </c>
    </row>
    <row r="146" spans="10:16" x14ac:dyDescent="0.25">
      <c r="J146" s="66">
        <v>143</v>
      </c>
      <c r="K146" s="53" t="s">
        <v>1043</v>
      </c>
      <c r="L146" s="53" t="s">
        <v>1186</v>
      </c>
      <c r="M146" s="69">
        <v>0.27612268518518518</v>
      </c>
      <c r="N146" s="52"/>
      <c r="O146" s="52"/>
      <c r="P146" s="54">
        <v>1331.2885107096449</v>
      </c>
    </row>
    <row r="147" spans="10:16" x14ac:dyDescent="0.25">
      <c r="J147" s="66">
        <v>144</v>
      </c>
      <c r="K147" s="53" t="s">
        <v>110</v>
      </c>
      <c r="L147" s="53" t="s">
        <v>5</v>
      </c>
      <c r="M147" s="68">
        <v>0.29173611111111114</v>
      </c>
      <c r="N147" s="53"/>
      <c r="O147" s="53"/>
      <c r="P147" s="54">
        <v>1330.9426327064984</v>
      </c>
    </row>
    <row r="148" spans="10:16" x14ac:dyDescent="0.25">
      <c r="J148" s="66">
        <v>145</v>
      </c>
      <c r="K148" s="53" t="s">
        <v>111</v>
      </c>
      <c r="L148" s="53" t="s">
        <v>5</v>
      </c>
      <c r="M148" s="68">
        <v>0.29173611111111114</v>
      </c>
      <c r="N148" s="53"/>
      <c r="O148" s="53"/>
      <c r="P148" s="54">
        <v>1330.9426327064984</v>
      </c>
    </row>
    <row r="149" spans="10:16" x14ac:dyDescent="0.25">
      <c r="J149" s="66">
        <v>146</v>
      </c>
      <c r="K149" s="53" t="s">
        <v>112</v>
      </c>
      <c r="L149" s="53" t="s">
        <v>33</v>
      </c>
      <c r="M149" s="69">
        <v>0.28085648148148151</v>
      </c>
      <c r="N149" s="53"/>
      <c r="O149" s="53"/>
      <c r="P149" s="54">
        <v>1330.5886425451245</v>
      </c>
    </row>
    <row r="150" spans="10:16" x14ac:dyDescent="0.25">
      <c r="J150" s="66">
        <v>147</v>
      </c>
      <c r="K150" s="53" t="s">
        <v>113</v>
      </c>
      <c r="L150" s="53" t="s">
        <v>33</v>
      </c>
      <c r="M150" s="69">
        <v>0.28090277777777778</v>
      </c>
      <c r="N150" s="53"/>
      <c r="O150" s="53"/>
      <c r="P150" s="54">
        <v>1330.3693448702099</v>
      </c>
    </row>
    <row r="151" spans="10:16" x14ac:dyDescent="0.25">
      <c r="J151" s="66">
        <v>148</v>
      </c>
      <c r="K151" s="53" t="s">
        <v>114</v>
      </c>
      <c r="L151" s="53" t="s">
        <v>48</v>
      </c>
      <c r="M151" s="55">
        <v>0.28717592592592595</v>
      </c>
      <c r="N151" s="56">
        <v>1159.9298726422699</v>
      </c>
      <c r="O151" s="53" t="s">
        <v>115</v>
      </c>
      <c r="P151" s="54">
        <v>1330</v>
      </c>
    </row>
    <row r="152" spans="10:16" x14ac:dyDescent="0.25">
      <c r="J152" s="66">
        <v>149</v>
      </c>
      <c r="K152" s="52" t="s">
        <v>1361</v>
      </c>
      <c r="L152" s="53" t="s">
        <v>1387</v>
      </c>
      <c r="M152" s="55">
        <v>1.0707754629629631</v>
      </c>
      <c r="N152" s="52"/>
      <c r="O152" s="52"/>
      <c r="P152" s="54">
        <v>1329.8694806247634</v>
      </c>
    </row>
    <row r="153" spans="10:16" x14ac:dyDescent="0.25">
      <c r="J153" s="66">
        <v>150</v>
      </c>
      <c r="K153" s="52" t="s">
        <v>1363</v>
      </c>
      <c r="L153" s="53" t="s">
        <v>1387</v>
      </c>
      <c r="M153" s="55">
        <v>1.0707754629629631</v>
      </c>
      <c r="N153" s="52"/>
      <c r="O153" s="52"/>
      <c r="P153" s="54">
        <v>1329.8694806247634</v>
      </c>
    </row>
    <row r="154" spans="10:16" x14ac:dyDescent="0.25">
      <c r="J154" s="66">
        <v>151</v>
      </c>
      <c r="K154" s="53" t="s">
        <v>116</v>
      </c>
      <c r="L154" s="53" t="s">
        <v>48</v>
      </c>
      <c r="M154" s="55">
        <v>0.28334490740740742</v>
      </c>
      <c r="N154" s="56">
        <v>1175.6129243086475</v>
      </c>
      <c r="O154" s="53">
        <v>1.1299999999999999</v>
      </c>
      <c r="P154" s="54">
        <v>1328.4426044687716</v>
      </c>
    </row>
    <row r="155" spans="10:16" x14ac:dyDescent="0.25">
      <c r="J155" s="66">
        <v>152</v>
      </c>
      <c r="K155" s="53" t="s">
        <v>117</v>
      </c>
      <c r="L155" s="53" t="s">
        <v>3</v>
      </c>
      <c r="M155" s="69">
        <v>0.33763888888888888</v>
      </c>
      <c r="N155" s="53">
        <v>1271</v>
      </c>
      <c r="O155" s="53">
        <v>1.0449999999999999</v>
      </c>
      <c r="P155" s="54">
        <f>+N155*O155</f>
        <v>1328.1949999999999</v>
      </c>
    </row>
    <row r="156" spans="10:16" x14ac:dyDescent="0.25">
      <c r="J156" s="66">
        <v>153</v>
      </c>
      <c r="K156" s="53" t="s">
        <v>1221</v>
      </c>
      <c r="L156" s="53" t="s">
        <v>1242</v>
      </c>
      <c r="M156" s="68">
        <v>0.37027777777777776</v>
      </c>
      <c r="N156" s="52"/>
      <c r="O156" s="52"/>
      <c r="P156" s="54">
        <v>1326.1690422605652</v>
      </c>
    </row>
    <row r="157" spans="10:16" x14ac:dyDescent="0.25">
      <c r="J157" s="66">
        <v>154</v>
      </c>
      <c r="K157" s="52" t="s">
        <v>1364</v>
      </c>
      <c r="L157" s="53" t="s">
        <v>1387</v>
      </c>
      <c r="M157" s="55">
        <v>1.0738773148148149</v>
      </c>
      <c r="N157" s="52"/>
      <c r="O157" s="52"/>
      <c r="P157" s="54">
        <v>1326.0282055980083</v>
      </c>
    </row>
    <row r="158" spans="10:16" x14ac:dyDescent="0.25">
      <c r="J158" s="66">
        <v>155</v>
      </c>
      <c r="K158" s="53" t="s">
        <v>118</v>
      </c>
      <c r="L158" s="53" t="s">
        <v>5</v>
      </c>
      <c r="M158" s="68">
        <v>0.29287037037037039</v>
      </c>
      <c r="N158" s="53"/>
      <c r="O158" s="53"/>
      <c r="P158" s="54">
        <v>1325.7880177047107</v>
      </c>
    </row>
    <row r="159" spans="10:16" x14ac:dyDescent="0.25">
      <c r="J159" s="66">
        <v>156</v>
      </c>
      <c r="K159" s="53" t="s">
        <v>119</v>
      </c>
      <c r="L159" s="53" t="s">
        <v>41</v>
      </c>
      <c r="M159" s="55">
        <v>0.33521990740740742</v>
      </c>
      <c r="N159" s="56">
        <v>1257.6376756551463</v>
      </c>
      <c r="O159" s="53">
        <v>1.054</v>
      </c>
      <c r="P159" s="54">
        <v>1325.5501101405243</v>
      </c>
    </row>
    <row r="160" spans="10:16" x14ac:dyDescent="0.25">
      <c r="J160" s="66">
        <v>157</v>
      </c>
      <c r="K160" s="53" t="s">
        <v>173</v>
      </c>
      <c r="L160" s="53" t="s">
        <v>421</v>
      </c>
      <c r="M160" s="55">
        <v>0.24332175925925925</v>
      </c>
      <c r="N160" s="56">
        <v>1216</v>
      </c>
      <c r="O160" s="53">
        <v>1.0900000000000001</v>
      </c>
      <c r="P160" s="54">
        <v>1325.44</v>
      </c>
    </row>
    <row r="161" spans="10:16" x14ac:dyDescent="0.25">
      <c r="J161" s="66">
        <v>158</v>
      </c>
      <c r="K161" s="53" t="s">
        <v>120</v>
      </c>
      <c r="L161" s="53" t="s">
        <v>3</v>
      </c>
      <c r="M161" s="69">
        <v>0.33840277777777777</v>
      </c>
      <c r="N161" s="53">
        <v>1268</v>
      </c>
      <c r="O161" s="53">
        <v>1.0449999999999999</v>
      </c>
      <c r="P161" s="54">
        <f>+N161*O161</f>
        <v>1325.06</v>
      </c>
    </row>
    <row r="162" spans="10:16" x14ac:dyDescent="0.25">
      <c r="J162" s="66">
        <v>159</v>
      </c>
      <c r="K162" s="52" t="s">
        <v>1366</v>
      </c>
      <c r="L162" s="53" t="s">
        <v>1387</v>
      </c>
      <c r="M162" s="55">
        <v>1.0747106481481481</v>
      </c>
      <c r="N162" s="52"/>
      <c r="O162" s="52"/>
      <c r="P162" s="54">
        <v>1325</v>
      </c>
    </row>
    <row r="163" spans="10:16" x14ac:dyDescent="0.25">
      <c r="J163" s="66">
        <v>160</v>
      </c>
      <c r="K163" s="53" t="s">
        <v>121</v>
      </c>
      <c r="L163" s="53" t="s">
        <v>48</v>
      </c>
      <c r="M163" s="55">
        <v>0.28416666666666668</v>
      </c>
      <c r="N163" s="56">
        <v>1172.2132616487456</v>
      </c>
      <c r="O163" s="53">
        <v>1.1299999999999999</v>
      </c>
      <c r="P163" s="54">
        <v>1324.6009856630824</v>
      </c>
    </row>
    <row r="164" spans="10:16" x14ac:dyDescent="0.25">
      <c r="J164" s="66">
        <v>161</v>
      </c>
      <c r="K164" s="53" t="s">
        <v>1222</v>
      </c>
      <c r="L164" s="53" t="s">
        <v>1242</v>
      </c>
      <c r="M164" s="68">
        <v>0.37086805555555552</v>
      </c>
      <c r="N164" s="52"/>
      <c r="O164" s="52"/>
      <c r="P164" s="54">
        <v>1324.0582966638581</v>
      </c>
    </row>
    <row r="165" spans="10:16" x14ac:dyDescent="0.25">
      <c r="J165" s="66">
        <v>162</v>
      </c>
      <c r="K165" s="53" t="s">
        <v>122</v>
      </c>
      <c r="L165" s="53" t="s">
        <v>33</v>
      </c>
      <c r="M165" s="69">
        <v>0.28234953703703702</v>
      </c>
      <c r="N165" s="53"/>
      <c r="O165" s="53"/>
      <c r="P165" s="54">
        <v>1323.5525312564048</v>
      </c>
    </row>
    <row r="166" spans="10:16" x14ac:dyDescent="0.25">
      <c r="J166" s="66">
        <v>163</v>
      </c>
      <c r="K166" s="53" t="s">
        <v>124</v>
      </c>
      <c r="L166" s="53" t="s">
        <v>5</v>
      </c>
      <c r="M166" s="68">
        <v>0.29381944444444447</v>
      </c>
      <c r="N166" s="53"/>
      <c r="O166" s="53"/>
      <c r="P166" s="54">
        <v>1321.5055542424959</v>
      </c>
    </row>
    <row r="167" spans="10:16" x14ac:dyDescent="0.25">
      <c r="J167" s="66">
        <v>164</v>
      </c>
      <c r="K167" s="52" t="s">
        <v>1414</v>
      </c>
      <c r="L167" s="53" t="s">
        <v>1472</v>
      </c>
      <c r="M167" s="69">
        <v>0.72442129629629637</v>
      </c>
      <c r="N167" s="52"/>
      <c r="O167" s="52"/>
      <c r="P167" s="54">
        <v>1319.9912126537786</v>
      </c>
    </row>
    <row r="168" spans="10:16" x14ac:dyDescent="0.25">
      <c r="J168" s="66">
        <v>165</v>
      </c>
      <c r="K168" s="53" t="s">
        <v>125</v>
      </c>
      <c r="L168" s="53" t="s">
        <v>41</v>
      </c>
      <c r="M168" s="55">
        <v>0.3366898148148148</v>
      </c>
      <c r="N168" s="56">
        <v>1252.1471295977999</v>
      </c>
      <c r="O168" s="53">
        <v>1.054</v>
      </c>
      <c r="P168" s="54">
        <v>1319.7630745960812</v>
      </c>
    </row>
    <row r="169" spans="10:16" x14ac:dyDescent="0.25">
      <c r="J169" s="66">
        <v>166</v>
      </c>
      <c r="K169" s="53" t="s">
        <v>1154</v>
      </c>
      <c r="L169" s="53" t="s">
        <v>1186</v>
      </c>
      <c r="M169" s="69">
        <v>0.27865740740740741</v>
      </c>
      <c r="N169" s="52"/>
      <c r="O169" s="52"/>
      <c r="P169" s="54">
        <v>1319.1788503073599</v>
      </c>
    </row>
    <row r="170" spans="10:16" x14ac:dyDescent="0.25">
      <c r="J170" s="66">
        <v>167</v>
      </c>
      <c r="K170" s="53" t="s">
        <v>1155</v>
      </c>
      <c r="L170" s="53" t="s">
        <v>1186</v>
      </c>
      <c r="M170" s="69">
        <v>0.27865740740740741</v>
      </c>
      <c r="N170" s="52"/>
      <c r="O170" s="52"/>
      <c r="P170" s="54">
        <v>1319.1788503073599</v>
      </c>
    </row>
    <row r="171" spans="10:16" x14ac:dyDescent="0.25">
      <c r="J171" s="66">
        <v>168</v>
      </c>
      <c r="K171" s="53" t="s">
        <v>126</v>
      </c>
      <c r="L171" s="53" t="s">
        <v>5</v>
      </c>
      <c r="M171" s="68">
        <v>0.29436342592592596</v>
      </c>
      <c r="N171" s="53"/>
      <c r="O171" s="53"/>
      <c r="P171" s="54">
        <v>1319.0634215389455</v>
      </c>
    </row>
    <row r="172" spans="10:16" x14ac:dyDescent="0.25">
      <c r="J172" s="66">
        <v>169</v>
      </c>
      <c r="K172" s="53" t="s">
        <v>127</v>
      </c>
      <c r="L172" s="53" t="s">
        <v>3</v>
      </c>
      <c r="M172" s="69">
        <v>0.34015046296296297</v>
      </c>
      <c r="N172" s="53">
        <v>1262</v>
      </c>
      <c r="O172" s="53">
        <v>1.0449999999999999</v>
      </c>
      <c r="P172" s="54">
        <f>+N172*O172</f>
        <v>1318.79</v>
      </c>
    </row>
    <row r="173" spans="10:16" x14ac:dyDescent="0.25">
      <c r="J173" s="66">
        <v>170</v>
      </c>
      <c r="K173" s="52" t="s">
        <v>1416</v>
      </c>
      <c r="L173" s="53" t="s">
        <v>1472</v>
      </c>
      <c r="M173" s="69">
        <v>0.72593750000000001</v>
      </c>
      <c r="N173" s="52"/>
      <c r="O173" s="52"/>
      <c r="P173" s="54">
        <v>1317.2342596578499</v>
      </c>
    </row>
    <row r="174" spans="10:16" x14ac:dyDescent="0.25">
      <c r="J174" s="66">
        <v>171</v>
      </c>
      <c r="K174" s="53" t="s">
        <v>128</v>
      </c>
      <c r="L174" s="53" t="s">
        <v>33</v>
      </c>
      <c r="M174" s="69">
        <v>0.28391203703703705</v>
      </c>
      <c r="N174" s="53"/>
      <c r="O174" s="53"/>
      <c r="P174" s="54">
        <v>1316.2684060334282</v>
      </c>
    </row>
    <row r="175" spans="10:16" x14ac:dyDescent="0.25">
      <c r="J175" s="66">
        <v>172</v>
      </c>
      <c r="K175" s="53" t="s">
        <v>129</v>
      </c>
      <c r="L175" s="53" t="s">
        <v>33</v>
      </c>
      <c r="M175" s="69">
        <v>0.28414351851851855</v>
      </c>
      <c r="N175" s="53"/>
      <c r="O175" s="53"/>
      <c r="P175" s="54">
        <v>1315.1960896130342</v>
      </c>
    </row>
    <row r="176" spans="10:16" x14ac:dyDescent="0.25">
      <c r="J176" s="66">
        <v>173</v>
      </c>
      <c r="K176" s="52" t="s">
        <v>1369</v>
      </c>
      <c r="L176" s="53" t="s">
        <v>1387</v>
      </c>
      <c r="M176" s="55">
        <v>1.0827777777777778</v>
      </c>
      <c r="N176" s="52"/>
      <c r="O176" s="52"/>
      <c r="P176" s="54">
        <v>1315.1282174619462</v>
      </c>
    </row>
    <row r="177" spans="10:16" x14ac:dyDescent="0.25">
      <c r="J177" s="66">
        <v>174</v>
      </c>
      <c r="K177" s="53" t="s">
        <v>1223</v>
      </c>
      <c r="L177" s="53" t="s">
        <v>1242</v>
      </c>
      <c r="M177" s="68">
        <v>0.37343750000000003</v>
      </c>
      <c r="N177" s="52"/>
      <c r="O177" s="52"/>
      <c r="P177" s="54">
        <v>1314.9480861614752</v>
      </c>
    </row>
    <row r="178" spans="10:16" x14ac:dyDescent="0.25">
      <c r="J178" s="66">
        <v>175</v>
      </c>
      <c r="K178" s="52" t="s">
        <v>1418</v>
      </c>
      <c r="L178" s="53" t="s">
        <v>1472</v>
      </c>
      <c r="M178" s="69">
        <v>0.72811342592592598</v>
      </c>
      <c r="N178" s="52"/>
      <c r="O178" s="52"/>
      <c r="P178" s="54">
        <v>1313.2977793320511</v>
      </c>
    </row>
    <row r="179" spans="10:16" x14ac:dyDescent="0.25">
      <c r="J179" s="66">
        <v>176</v>
      </c>
      <c r="K179" s="53" t="s">
        <v>139</v>
      </c>
      <c r="L179" s="53" t="s">
        <v>1242</v>
      </c>
      <c r="M179" s="68">
        <v>0.37393518518518515</v>
      </c>
      <c r="N179" s="52"/>
      <c r="O179" s="52"/>
      <c r="P179" s="54">
        <v>1313.1979695431473</v>
      </c>
    </row>
    <row r="180" spans="10:16" x14ac:dyDescent="0.25">
      <c r="J180" s="66">
        <v>177</v>
      </c>
      <c r="K180" s="53" t="s">
        <v>130</v>
      </c>
      <c r="L180" s="53" t="s">
        <v>37</v>
      </c>
      <c r="M180" s="55">
        <v>0.36439814814814814</v>
      </c>
      <c r="N180" s="56">
        <v>1162.0680345572355</v>
      </c>
      <c r="O180" s="53">
        <v>1.1299999999999999</v>
      </c>
      <c r="P180" s="54">
        <v>1313.1368790496761</v>
      </c>
    </row>
    <row r="181" spans="10:16" x14ac:dyDescent="0.25">
      <c r="J181" s="66">
        <v>178</v>
      </c>
      <c r="K181" s="53" t="s">
        <v>1156</v>
      </c>
      <c r="L181" s="53" t="s">
        <v>1186</v>
      </c>
      <c r="M181" s="69">
        <v>0.28023148148148147</v>
      </c>
      <c r="N181" s="52"/>
      <c r="O181" s="52"/>
      <c r="P181" s="54">
        <v>1311.7689575417148</v>
      </c>
    </row>
    <row r="182" spans="10:16" x14ac:dyDescent="0.25">
      <c r="J182" s="66">
        <v>179</v>
      </c>
      <c r="K182" s="53" t="s">
        <v>131</v>
      </c>
      <c r="L182" s="53" t="s">
        <v>48</v>
      </c>
      <c r="M182" s="55">
        <v>0.28714120370370372</v>
      </c>
      <c r="N182" s="56">
        <v>1160.0701358378008</v>
      </c>
      <c r="O182" s="53">
        <v>1.1299999999999999</v>
      </c>
      <c r="P182" s="54">
        <v>1310.8792534967147</v>
      </c>
    </row>
    <row r="183" spans="10:16" x14ac:dyDescent="0.25">
      <c r="J183" s="66">
        <v>180</v>
      </c>
      <c r="K183" s="52" t="s">
        <v>1371</v>
      </c>
      <c r="L183" s="53" t="s">
        <v>1387</v>
      </c>
      <c r="M183" s="55">
        <v>1.087349537037037</v>
      </c>
      <c r="N183" s="52"/>
      <c r="O183" s="52"/>
      <c r="P183" s="54">
        <v>1309.5987631324044</v>
      </c>
    </row>
    <row r="184" spans="10:16" x14ac:dyDescent="0.25">
      <c r="J184" s="66">
        <v>181</v>
      </c>
      <c r="K184" s="53" t="s">
        <v>1157</v>
      </c>
      <c r="L184" s="53" t="s">
        <v>1186</v>
      </c>
      <c r="M184" s="69">
        <v>0.2807175925925926</v>
      </c>
      <c r="N184" s="52"/>
      <c r="O184" s="52"/>
      <c r="P184" s="54">
        <v>1309.4974024903108</v>
      </c>
    </row>
    <row r="185" spans="10:16" x14ac:dyDescent="0.25">
      <c r="J185" s="66">
        <v>182</v>
      </c>
      <c r="K185" s="53" t="s">
        <v>1224</v>
      </c>
      <c r="L185" s="53" t="s">
        <v>1242</v>
      </c>
      <c r="M185" s="68">
        <v>0.37505787037037036</v>
      </c>
      <c r="N185" s="52"/>
      <c r="O185" s="52"/>
      <c r="P185" s="54">
        <v>1309.2670884122822</v>
      </c>
    </row>
    <row r="186" spans="10:16" x14ac:dyDescent="0.25">
      <c r="J186" s="66">
        <v>183</v>
      </c>
      <c r="K186" s="53" t="s">
        <v>133</v>
      </c>
      <c r="L186" s="53" t="s">
        <v>5</v>
      </c>
      <c r="M186" s="68">
        <v>0.29666666666666669</v>
      </c>
      <c r="N186" s="53"/>
      <c r="O186" s="53"/>
      <c r="P186" s="54">
        <v>1308.8225655430711</v>
      </c>
    </row>
    <row r="187" spans="10:16" x14ac:dyDescent="0.25">
      <c r="J187" s="66">
        <v>184</v>
      </c>
      <c r="K187" s="53" t="s">
        <v>134</v>
      </c>
      <c r="L187" s="53" t="s">
        <v>5</v>
      </c>
      <c r="M187" s="68">
        <v>0.29673611111111114</v>
      </c>
      <c r="N187" s="53"/>
      <c r="O187" s="53"/>
      <c r="P187" s="54">
        <v>1308.5162649192603</v>
      </c>
    </row>
    <row r="188" spans="10:16" x14ac:dyDescent="0.25">
      <c r="J188" s="66">
        <v>185</v>
      </c>
      <c r="K188" s="53" t="s">
        <v>135</v>
      </c>
      <c r="L188" s="53" t="s">
        <v>33</v>
      </c>
      <c r="M188" s="69">
        <v>0.28605324074074073</v>
      </c>
      <c r="N188" s="53"/>
      <c r="O188" s="53"/>
      <c r="P188" s="54">
        <v>1306.4156989682378</v>
      </c>
    </row>
    <row r="189" spans="10:16" x14ac:dyDescent="0.25">
      <c r="J189" s="66">
        <v>186</v>
      </c>
      <c r="K189" s="53" t="s">
        <v>423</v>
      </c>
      <c r="L189" s="53" t="s">
        <v>421</v>
      </c>
      <c r="M189" s="55">
        <v>0.24709490740740739</v>
      </c>
      <c r="N189" s="56">
        <v>1197</v>
      </c>
      <c r="O189" s="53">
        <v>1.0900000000000001</v>
      </c>
      <c r="P189" s="54">
        <v>1304.73</v>
      </c>
    </row>
    <row r="190" spans="10:16" x14ac:dyDescent="0.25">
      <c r="J190" s="66">
        <v>187</v>
      </c>
      <c r="K190" s="53" t="s">
        <v>136</v>
      </c>
      <c r="L190" s="53" t="s">
        <v>5</v>
      </c>
      <c r="M190" s="68">
        <v>0.29791666666666666</v>
      </c>
      <c r="N190" s="53"/>
      <c r="O190" s="53"/>
      <c r="P190" s="54">
        <v>1303.3310023310023</v>
      </c>
    </row>
    <row r="191" spans="10:16" x14ac:dyDescent="0.25">
      <c r="J191" s="66">
        <v>188</v>
      </c>
      <c r="K191" s="53" t="s">
        <v>137</v>
      </c>
      <c r="L191" s="53" t="s">
        <v>5</v>
      </c>
      <c r="M191" s="68">
        <v>0.29792824074074076</v>
      </c>
      <c r="N191" s="53"/>
      <c r="O191" s="53"/>
      <c r="P191" s="54">
        <v>1303.2803698380017</v>
      </c>
    </row>
    <row r="192" spans="10:16" x14ac:dyDescent="0.25">
      <c r="J192" s="66">
        <v>189</v>
      </c>
      <c r="K192" s="53" t="s">
        <v>424</v>
      </c>
      <c r="L192" s="53" t="s">
        <v>421</v>
      </c>
      <c r="M192" s="55">
        <v>0.24782407407407406</v>
      </c>
      <c r="N192" s="56">
        <v>1193.8483093592379</v>
      </c>
      <c r="O192" s="53">
        <v>1.0900000000000001</v>
      </c>
      <c r="P192" s="54">
        <v>1301.2946572015694</v>
      </c>
    </row>
    <row r="193" spans="10:16" x14ac:dyDescent="0.25">
      <c r="J193" s="66">
        <v>190</v>
      </c>
      <c r="K193" s="52" t="s">
        <v>1373</v>
      </c>
      <c r="L193" s="53" t="s">
        <v>1387</v>
      </c>
      <c r="M193" s="55">
        <v>1.0949537037037038</v>
      </c>
      <c r="N193" s="52"/>
      <c r="O193" s="52"/>
      <c r="P193" s="54">
        <v>1300.503942750835</v>
      </c>
    </row>
    <row r="194" spans="10:16" x14ac:dyDescent="0.25">
      <c r="J194" s="66">
        <v>191</v>
      </c>
      <c r="K194" s="53" t="s">
        <v>1158</v>
      </c>
      <c r="L194" s="53" t="s">
        <v>1186</v>
      </c>
      <c r="M194" s="69">
        <v>0.28266203703703702</v>
      </c>
      <c r="N194" s="52"/>
      <c r="O194" s="52"/>
      <c r="P194" s="54">
        <v>1300.4893129145853</v>
      </c>
    </row>
    <row r="195" spans="10:16" x14ac:dyDescent="0.25">
      <c r="J195" s="66">
        <v>192</v>
      </c>
      <c r="K195" s="53" t="s">
        <v>138</v>
      </c>
      <c r="L195" s="53" t="s">
        <v>5</v>
      </c>
      <c r="M195" s="68">
        <v>0.2986111111111111</v>
      </c>
      <c r="N195" s="53"/>
      <c r="O195" s="53"/>
      <c r="P195" s="54">
        <v>1300.3000000000002</v>
      </c>
    </row>
    <row r="196" spans="10:16" x14ac:dyDescent="0.25">
      <c r="J196" s="66">
        <v>193</v>
      </c>
      <c r="K196" s="53" t="s">
        <v>140</v>
      </c>
      <c r="L196" s="53" t="s">
        <v>1</v>
      </c>
      <c r="M196" s="69">
        <v>0.65923611111111113</v>
      </c>
      <c r="N196" s="53"/>
      <c r="O196" s="53"/>
      <c r="P196" s="54">
        <v>1299.3433758207802</v>
      </c>
    </row>
    <row r="197" spans="10:16" x14ac:dyDescent="0.25">
      <c r="J197" s="66">
        <v>194</v>
      </c>
      <c r="K197" s="52" t="s">
        <v>1375</v>
      </c>
      <c r="L197" s="53" t="s">
        <v>1387</v>
      </c>
      <c r="M197" s="55">
        <v>1.0959375</v>
      </c>
      <c r="N197" s="52"/>
      <c r="O197" s="52"/>
      <c r="P197" s="54">
        <v>1299.3365121608635</v>
      </c>
    </row>
    <row r="198" spans="10:16" x14ac:dyDescent="0.25">
      <c r="J198" s="66">
        <v>195</v>
      </c>
      <c r="K198" s="53" t="s">
        <v>141</v>
      </c>
      <c r="L198" s="53" t="s">
        <v>9</v>
      </c>
      <c r="M198" s="69">
        <v>0.2287962962962963</v>
      </c>
      <c r="N198" s="53"/>
      <c r="O198" s="53"/>
      <c r="P198" s="54">
        <v>1298.0040975313639</v>
      </c>
    </row>
    <row r="199" spans="10:16" x14ac:dyDescent="0.25">
      <c r="J199" s="66">
        <v>196</v>
      </c>
      <c r="K199" s="53" t="s">
        <v>276</v>
      </c>
      <c r="L199" s="53" t="s">
        <v>1186</v>
      </c>
      <c r="M199" s="69">
        <v>0.283287037037037</v>
      </c>
      <c r="N199" s="52"/>
      <c r="O199" s="52"/>
      <c r="P199" s="54">
        <v>1297.6201176662855</v>
      </c>
    </row>
    <row r="200" spans="10:16" x14ac:dyDescent="0.25">
      <c r="J200" s="66">
        <v>197</v>
      </c>
      <c r="K200" s="53" t="s">
        <v>142</v>
      </c>
      <c r="L200" s="53" t="s">
        <v>41</v>
      </c>
      <c r="M200" s="55">
        <v>0.3424537037037037</v>
      </c>
      <c r="N200" s="56">
        <v>1231.0720562390159</v>
      </c>
      <c r="O200" s="53">
        <v>1.054</v>
      </c>
      <c r="P200" s="54">
        <v>1297.5499472759227</v>
      </c>
    </row>
    <row r="201" spans="10:16" x14ac:dyDescent="0.25">
      <c r="J201" s="66">
        <v>198</v>
      </c>
      <c r="K201" s="53" t="s">
        <v>143</v>
      </c>
      <c r="L201" s="53" t="s">
        <v>5</v>
      </c>
      <c r="M201" s="68">
        <v>0.29957175925925927</v>
      </c>
      <c r="N201" s="53"/>
      <c r="O201" s="53"/>
      <c r="P201" s="54">
        <v>1296.1302785612179</v>
      </c>
    </row>
    <row r="202" spans="10:16" x14ac:dyDescent="0.25">
      <c r="J202" s="66">
        <v>199</v>
      </c>
      <c r="K202" s="52" t="s">
        <v>1377</v>
      </c>
      <c r="L202" s="53" t="s">
        <v>1387</v>
      </c>
      <c r="M202" s="55">
        <v>1.0988310185185186</v>
      </c>
      <c r="N202" s="52"/>
      <c r="O202" s="52"/>
      <c r="P202" s="54">
        <v>1295.9150085844594</v>
      </c>
    </row>
    <row r="203" spans="10:16" x14ac:dyDescent="0.25">
      <c r="J203" s="66">
        <v>200</v>
      </c>
      <c r="K203" s="53" t="s">
        <v>144</v>
      </c>
      <c r="L203" s="53" t="s">
        <v>5</v>
      </c>
      <c r="M203" s="68">
        <v>0.29964120370370367</v>
      </c>
      <c r="N203" s="53"/>
      <c r="O203" s="53"/>
      <c r="P203" s="54">
        <v>1295.8298891421068</v>
      </c>
    </row>
    <row r="204" spans="10:16" x14ac:dyDescent="0.25">
      <c r="J204" s="66">
        <v>201</v>
      </c>
      <c r="K204" s="52" t="s">
        <v>1379</v>
      </c>
      <c r="L204" s="53" t="s">
        <v>1387</v>
      </c>
      <c r="M204" s="55">
        <v>1.0989467592592592</v>
      </c>
      <c r="N204" s="52"/>
      <c r="O204" s="52"/>
      <c r="P204" s="54">
        <v>1295.7785232071956</v>
      </c>
    </row>
    <row r="205" spans="10:16" x14ac:dyDescent="0.25">
      <c r="J205" s="66">
        <v>202</v>
      </c>
      <c r="K205" s="53" t="s">
        <v>425</v>
      </c>
      <c r="L205" s="53" t="s">
        <v>421</v>
      </c>
      <c r="M205" s="55">
        <v>0.24912037037037038</v>
      </c>
      <c r="N205" s="56">
        <v>1187.6361271139192</v>
      </c>
      <c r="O205" s="53">
        <v>1.0900000000000001</v>
      </c>
      <c r="P205" s="54">
        <v>1294.523378554172</v>
      </c>
    </row>
    <row r="206" spans="10:16" x14ac:dyDescent="0.25">
      <c r="J206" s="66">
        <v>203</v>
      </c>
      <c r="K206" s="53" t="s">
        <v>427</v>
      </c>
      <c r="L206" s="53" t="s">
        <v>1242</v>
      </c>
      <c r="M206" s="68">
        <v>0.37939814814814815</v>
      </c>
      <c r="N206" s="52"/>
      <c r="O206" s="52"/>
      <c r="P206" s="54">
        <v>1294.2892007321536</v>
      </c>
    </row>
    <row r="207" spans="10:16" x14ac:dyDescent="0.25">
      <c r="J207" s="66">
        <v>204</v>
      </c>
      <c r="K207" s="53" t="s">
        <v>426</v>
      </c>
      <c r="L207" s="53" t="s">
        <v>421</v>
      </c>
      <c r="M207" s="55">
        <v>0.24946759259259257</v>
      </c>
      <c r="N207" s="56">
        <v>1185.9831121833536</v>
      </c>
      <c r="O207" s="53">
        <v>1.0900000000000001</v>
      </c>
      <c r="P207" s="54">
        <v>1292.7215922798555</v>
      </c>
    </row>
    <row r="208" spans="10:16" x14ac:dyDescent="0.25">
      <c r="J208" s="66">
        <v>205</v>
      </c>
      <c r="K208" s="53" t="s">
        <v>145</v>
      </c>
      <c r="L208" s="53" t="s">
        <v>5</v>
      </c>
      <c r="M208" s="68">
        <v>0.30045138888888889</v>
      </c>
      <c r="N208" s="53"/>
      <c r="O208" s="53"/>
      <c r="P208" s="54">
        <v>1292.3356061481568</v>
      </c>
    </row>
    <row r="209" spans="10:16" x14ac:dyDescent="0.25">
      <c r="J209" s="66">
        <v>206</v>
      </c>
      <c r="K209" s="53" t="s">
        <v>211</v>
      </c>
      <c r="L209" s="53" t="s">
        <v>1242</v>
      </c>
      <c r="M209" s="68">
        <v>0.37998842592592591</v>
      </c>
      <c r="N209" s="52"/>
      <c r="O209" s="52"/>
      <c r="P209" s="54">
        <v>1292.2786390911031</v>
      </c>
    </row>
    <row r="210" spans="10:16" x14ac:dyDescent="0.25">
      <c r="J210" s="66">
        <v>207</v>
      </c>
      <c r="K210" s="53" t="s">
        <v>146</v>
      </c>
      <c r="L210" s="53" t="s">
        <v>5</v>
      </c>
      <c r="M210" s="68">
        <v>0.30049768518518521</v>
      </c>
      <c r="N210" s="53"/>
      <c r="O210" s="53"/>
      <c r="P210" s="54">
        <v>1292.1365019450757</v>
      </c>
    </row>
    <row r="211" spans="10:16" x14ac:dyDescent="0.25">
      <c r="J211" s="66">
        <v>208</v>
      </c>
      <c r="K211" s="53" t="s">
        <v>147</v>
      </c>
      <c r="L211" s="53" t="s">
        <v>5</v>
      </c>
      <c r="M211" s="68">
        <v>0.30053240740740744</v>
      </c>
      <c r="N211" s="53"/>
      <c r="O211" s="53"/>
      <c r="P211" s="54">
        <v>1291.9872140491411</v>
      </c>
    </row>
    <row r="212" spans="10:16" x14ac:dyDescent="0.25">
      <c r="J212" s="66">
        <v>209</v>
      </c>
      <c r="K212" s="53" t="s">
        <v>148</v>
      </c>
      <c r="L212" s="53" t="s">
        <v>3</v>
      </c>
      <c r="M212" s="69">
        <v>0.34718749999999998</v>
      </c>
      <c r="N212" s="53">
        <v>1236</v>
      </c>
      <c r="O212" s="53">
        <v>1.0449999999999999</v>
      </c>
      <c r="P212" s="54">
        <f>+N212*O212</f>
        <v>1291.6199999999999</v>
      </c>
    </row>
    <row r="213" spans="10:16" x14ac:dyDescent="0.25">
      <c r="J213" s="66">
        <v>210</v>
      </c>
      <c r="K213" s="53" t="s">
        <v>149</v>
      </c>
      <c r="L213" s="53" t="s">
        <v>41</v>
      </c>
      <c r="M213" s="55">
        <v>0.34416666666666668</v>
      </c>
      <c r="N213" s="56">
        <v>1224.9448479956955</v>
      </c>
      <c r="O213" s="53">
        <v>1.054</v>
      </c>
      <c r="P213" s="54">
        <v>1291.0918697874631</v>
      </c>
    </row>
    <row r="214" spans="10:16" x14ac:dyDescent="0.25">
      <c r="J214" s="66">
        <v>211</v>
      </c>
      <c r="K214" s="53" t="s">
        <v>1203</v>
      </c>
      <c r="L214" s="53" t="s">
        <v>1242</v>
      </c>
      <c r="M214" s="68">
        <v>0.38038194444444445</v>
      </c>
      <c r="N214" s="52"/>
      <c r="O214" s="52"/>
      <c r="P214" s="54">
        <v>1290.9417313251179</v>
      </c>
    </row>
    <row r="215" spans="10:16" x14ac:dyDescent="0.25">
      <c r="J215" s="66">
        <v>212</v>
      </c>
      <c r="K215" s="53" t="s">
        <v>150</v>
      </c>
      <c r="L215" s="53" t="s">
        <v>5</v>
      </c>
      <c r="M215" s="68">
        <v>0.30099537037037039</v>
      </c>
      <c r="N215" s="53"/>
      <c r="O215" s="53"/>
      <c r="P215" s="54">
        <v>1290</v>
      </c>
    </row>
    <row r="216" spans="10:16" x14ac:dyDescent="0.25">
      <c r="J216" s="66">
        <v>213</v>
      </c>
      <c r="K216" s="52" t="s">
        <v>1381</v>
      </c>
      <c r="L216" s="53" t="s">
        <v>1387</v>
      </c>
      <c r="M216" s="55">
        <v>1.1043402777777778</v>
      </c>
      <c r="N216" s="52"/>
      <c r="O216" s="52"/>
      <c r="P216" s="54">
        <v>1289.4500340617303</v>
      </c>
    </row>
    <row r="217" spans="10:16" x14ac:dyDescent="0.25">
      <c r="J217" s="66">
        <v>214</v>
      </c>
      <c r="K217" s="53" t="s">
        <v>151</v>
      </c>
      <c r="L217" s="53" t="s">
        <v>5</v>
      </c>
      <c r="M217" s="68">
        <v>0.30114583333333333</v>
      </c>
      <c r="N217" s="53"/>
      <c r="O217" s="53"/>
      <c r="P217" s="54">
        <v>1289.35547100196</v>
      </c>
    </row>
    <row r="218" spans="10:16" x14ac:dyDescent="0.25">
      <c r="J218" s="66">
        <v>215</v>
      </c>
      <c r="K218" s="53" t="s">
        <v>152</v>
      </c>
      <c r="L218" s="53" t="s">
        <v>0</v>
      </c>
      <c r="M218" s="1">
        <v>1.243449074074074</v>
      </c>
      <c r="N218" s="56">
        <v>1214.689390695683</v>
      </c>
      <c r="O218" s="53">
        <v>1.06</v>
      </c>
      <c r="P218" s="54">
        <v>1287.570754137424</v>
      </c>
    </row>
    <row r="219" spans="10:16" x14ac:dyDescent="0.25">
      <c r="J219" s="66">
        <v>216</v>
      </c>
      <c r="K219" s="52" t="s">
        <v>1419</v>
      </c>
      <c r="L219" s="53" t="s">
        <v>1472</v>
      </c>
      <c r="M219" s="69">
        <v>0.7427083333333333</v>
      </c>
      <c r="N219" s="52"/>
      <c r="O219" s="52"/>
      <c r="P219" s="54">
        <v>1287.4902602462212</v>
      </c>
    </row>
    <row r="220" spans="10:16" x14ac:dyDescent="0.25">
      <c r="J220" s="66">
        <v>217</v>
      </c>
      <c r="K220" s="53" t="s">
        <v>153</v>
      </c>
      <c r="L220" s="53" t="s">
        <v>5</v>
      </c>
      <c r="M220" s="68">
        <v>0.30163194444444447</v>
      </c>
      <c r="N220" s="53"/>
      <c r="O220" s="53"/>
      <c r="P220" s="54">
        <v>1287.2775411534476</v>
      </c>
    </row>
    <row r="221" spans="10:16" x14ac:dyDescent="0.25">
      <c r="J221" s="66">
        <v>218</v>
      </c>
      <c r="K221" s="53" t="s">
        <v>154</v>
      </c>
      <c r="L221" s="53" t="s">
        <v>41</v>
      </c>
      <c r="M221" s="55">
        <v>0.34523148148148147</v>
      </c>
      <c r="N221" s="56">
        <v>1221.1666890170311</v>
      </c>
      <c r="O221" s="53">
        <v>1.054</v>
      </c>
      <c r="P221" s="54">
        <v>1287.1096902239508</v>
      </c>
    </row>
    <row r="222" spans="10:16" x14ac:dyDescent="0.25">
      <c r="J222" s="66">
        <v>219</v>
      </c>
      <c r="K222" s="52" t="s">
        <v>1382</v>
      </c>
      <c r="L222" s="53" t="s">
        <v>1387</v>
      </c>
      <c r="M222" s="55">
        <v>1.1067939814814813</v>
      </c>
      <c r="N222" s="52"/>
      <c r="O222" s="52"/>
      <c r="P222" s="54">
        <v>1286.591391552595</v>
      </c>
    </row>
    <row r="223" spans="10:16" x14ac:dyDescent="0.25">
      <c r="J223" s="66">
        <v>220</v>
      </c>
      <c r="K223" s="53" t="s">
        <v>155</v>
      </c>
      <c r="L223" s="53" t="s">
        <v>37</v>
      </c>
      <c r="M223" s="55">
        <v>0.37199074074074073</v>
      </c>
      <c r="N223" s="56">
        <v>1138.3494088363411</v>
      </c>
      <c r="O223" s="53">
        <v>1.1299999999999999</v>
      </c>
      <c r="P223" s="54">
        <v>1286.3348319850654</v>
      </c>
    </row>
    <row r="224" spans="10:16" x14ac:dyDescent="0.25">
      <c r="J224" s="66">
        <v>221</v>
      </c>
      <c r="K224" s="53" t="s">
        <v>428</v>
      </c>
      <c r="L224" s="53" t="s">
        <v>421</v>
      </c>
      <c r="M224" s="55">
        <v>0.25063657407407408</v>
      </c>
      <c r="N224" s="56">
        <v>1180.4516277995842</v>
      </c>
      <c r="O224" s="53">
        <v>1.0900000000000001</v>
      </c>
      <c r="P224" s="54">
        <v>1286</v>
      </c>
    </row>
    <row r="225" spans="10:16" x14ac:dyDescent="0.25">
      <c r="J225" s="66">
        <v>222</v>
      </c>
      <c r="K225" s="53" t="s">
        <v>156</v>
      </c>
      <c r="L225" s="53" t="s">
        <v>3</v>
      </c>
      <c r="M225" s="69">
        <v>0.34892361111111114</v>
      </c>
      <c r="N225" s="53">
        <v>1230</v>
      </c>
      <c r="O225" s="53">
        <v>1.0449999999999999</v>
      </c>
      <c r="P225" s="54">
        <f>+N225*O225</f>
        <v>1285.3499999999999</v>
      </c>
    </row>
    <row r="226" spans="10:16" x14ac:dyDescent="0.25">
      <c r="J226" s="66">
        <v>223</v>
      </c>
      <c r="K226" s="53" t="s">
        <v>429</v>
      </c>
      <c r="L226" s="53" t="s">
        <v>421</v>
      </c>
      <c r="M226" s="55">
        <v>0.25094907407407407</v>
      </c>
      <c r="N226" s="56">
        <v>1178.9816437598006</v>
      </c>
      <c r="O226" s="53">
        <v>1.0900000000000001</v>
      </c>
      <c r="P226" s="54">
        <v>1285.0899916981828</v>
      </c>
    </row>
    <row r="227" spans="10:16" x14ac:dyDescent="0.25">
      <c r="J227" s="66">
        <v>224</v>
      </c>
      <c r="K227" s="53" t="s">
        <v>157</v>
      </c>
      <c r="L227" s="53" t="s">
        <v>5</v>
      </c>
      <c r="M227" s="68">
        <v>0.30215277777777777</v>
      </c>
      <c r="N227" s="53"/>
      <c r="O227" s="53"/>
      <c r="P227" s="54">
        <v>1285.0586072167318</v>
      </c>
    </row>
    <row r="228" spans="10:16" x14ac:dyDescent="0.25">
      <c r="J228" s="66">
        <v>225</v>
      </c>
      <c r="K228" s="53" t="s">
        <v>183</v>
      </c>
      <c r="L228" s="53" t="s">
        <v>421</v>
      </c>
      <c r="M228" s="55">
        <v>0.25097222222222221</v>
      </c>
      <c r="N228" s="56">
        <v>1178.8729016786572</v>
      </c>
      <c r="O228" s="53">
        <v>1.0900000000000001</v>
      </c>
      <c r="P228" s="54">
        <v>1284.9714628297363</v>
      </c>
    </row>
    <row r="229" spans="10:16" x14ac:dyDescent="0.25">
      <c r="J229" s="66">
        <v>226</v>
      </c>
      <c r="K229" s="53" t="s">
        <v>1031</v>
      </c>
      <c r="L229" s="53" t="s">
        <v>1242</v>
      </c>
      <c r="M229" s="68">
        <v>0.38231481481481483</v>
      </c>
      <c r="N229" s="52"/>
      <c r="O229" s="52"/>
      <c r="P229" s="54">
        <v>1284.4151126180673</v>
      </c>
    </row>
    <row r="230" spans="10:16" x14ac:dyDescent="0.25">
      <c r="J230" s="66">
        <v>227</v>
      </c>
      <c r="K230" s="53" t="s">
        <v>1225</v>
      </c>
      <c r="L230" s="53" t="s">
        <v>1242</v>
      </c>
      <c r="M230" s="68">
        <v>0.38234953703703706</v>
      </c>
      <c r="N230" s="52"/>
      <c r="O230" s="52"/>
      <c r="P230" s="54">
        <v>1284.2984713182987</v>
      </c>
    </row>
    <row r="231" spans="10:16" x14ac:dyDescent="0.25">
      <c r="J231" s="66">
        <v>228</v>
      </c>
      <c r="K231" s="53" t="s">
        <v>158</v>
      </c>
      <c r="L231" s="53" t="s">
        <v>5</v>
      </c>
      <c r="M231" s="68">
        <v>0.30258101851851854</v>
      </c>
      <c r="N231" s="53"/>
      <c r="O231" s="53"/>
      <c r="P231" s="54">
        <v>1283.2398730061584</v>
      </c>
    </row>
    <row r="232" spans="10:16" x14ac:dyDescent="0.25">
      <c r="J232" s="66">
        <v>229</v>
      </c>
      <c r="K232" s="52" t="s">
        <v>1384</v>
      </c>
      <c r="L232" s="53" t="s">
        <v>1387</v>
      </c>
      <c r="M232" s="55">
        <v>1.110949074074074</v>
      </c>
      <c r="N232" s="52"/>
      <c r="O232" s="52"/>
      <c r="P232" s="54">
        <v>1281.7793740753862</v>
      </c>
    </row>
    <row r="233" spans="10:16" x14ac:dyDescent="0.25">
      <c r="J233" s="66">
        <v>230</v>
      </c>
      <c r="K233" s="52" t="s">
        <v>1386</v>
      </c>
      <c r="L233" s="53" t="s">
        <v>1387</v>
      </c>
      <c r="M233" s="55">
        <v>1.1109606481481482</v>
      </c>
      <c r="N233" s="52"/>
      <c r="O233" s="52"/>
      <c r="P233" s="54">
        <v>1281.7660203985956</v>
      </c>
    </row>
    <row r="234" spans="10:16" x14ac:dyDescent="0.25">
      <c r="J234" s="66">
        <v>231</v>
      </c>
      <c r="K234" s="53" t="s">
        <v>159</v>
      </c>
      <c r="L234" s="53" t="s">
        <v>5</v>
      </c>
      <c r="M234" s="68">
        <v>0.30296296296296293</v>
      </c>
      <c r="N234" s="53"/>
      <c r="O234" s="53"/>
      <c r="P234" s="54">
        <v>1281.6220965770174</v>
      </c>
    </row>
    <row r="235" spans="10:16" x14ac:dyDescent="0.25">
      <c r="J235" s="66">
        <v>232</v>
      </c>
      <c r="K235" s="53" t="s">
        <v>160</v>
      </c>
      <c r="L235" s="53" t="s">
        <v>5</v>
      </c>
      <c r="M235" s="68">
        <v>0.30305555555555558</v>
      </c>
      <c r="N235" s="53"/>
      <c r="O235" s="53"/>
      <c r="P235" s="54">
        <v>1281.2305224564618</v>
      </c>
    </row>
    <row r="236" spans="10:16" x14ac:dyDescent="0.25">
      <c r="J236" s="66">
        <v>233</v>
      </c>
      <c r="K236" s="53" t="s">
        <v>161</v>
      </c>
      <c r="L236" s="53" t="s">
        <v>48</v>
      </c>
      <c r="M236" s="55">
        <v>0.29408564814814814</v>
      </c>
      <c r="N236" s="56">
        <v>1132.6766106497698</v>
      </c>
      <c r="O236" s="53">
        <v>1.1299999999999999</v>
      </c>
      <c r="P236" s="54">
        <v>1279.9245700342399</v>
      </c>
    </row>
    <row r="237" spans="10:16" x14ac:dyDescent="0.25">
      <c r="J237" s="66">
        <v>234</v>
      </c>
      <c r="K237" s="53" t="s">
        <v>162</v>
      </c>
      <c r="L237" s="53" t="s">
        <v>5</v>
      </c>
      <c r="M237" s="68">
        <v>0.30348379629629629</v>
      </c>
      <c r="N237" s="53"/>
      <c r="O237" s="53"/>
      <c r="P237" s="54">
        <v>1279.4226002059418</v>
      </c>
    </row>
    <row r="238" spans="10:16" x14ac:dyDescent="0.25">
      <c r="J238" s="66">
        <v>235</v>
      </c>
      <c r="K238" s="52" t="s">
        <v>1421</v>
      </c>
      <c r="L238" s="53" t="s">
        <v>1472</v>
      </c>
      <c r="M238" s="69">
        <v>0.74785879629629637</v>
      </c>
      <c r="N238" s="52"/>
      <c r="O238" s="52"/>
      <c r="P238" s="54">
        <v>1278.6233846630039</v>
      </c>
    </row>
    <row r="239" spans="10:16" x14ac:dyDescent="0.25">
      <c r="J239" s="66">
        <v>236</v>
      </c>
      <c r="K239" s="53" t="s">
        <v>163</v>
      </c>
      <c r="L239" s="53" t="s">
        <v>48</v>
      </c>
      <c r="M239" s="55">
        <v>0.29445601851851849</v>
      </c>
      <c r="N239" s="56">
        <v>1131.2519161982627</v>
      </c>
      <c r="O239" s="53">
        <v>1.1299999999999999</v>
      </c>
      <c r="P239" s="54">
        <v>1278.3146653040367</v>
      </c>
    </row>
    <row r="240" spans="10:16" x14ac:dyDescent="0.25">
      <c r="J240" s="66">
        <v>237</v>
      </c>
      <c r="K240" s="53" t="s">
        <v>1226</v>
      </c>
      <c r="L240" s="53" t="s">
        <v>1242</v>
      </c>
      <c r="M240" s="68">
        <v>0.38420138888888888</v>
      </c>
      <c r="N240" s="52"/>
      <c r="O240" s="52"/>
      <c r="P240" s="54">
        <v>1278.108148817593</v>
      </c>
    </row>
    <row r="241" spans="10:16" x14ac:dyDescent="0.25">
      <c r="J241" s="66">
        <v>238</v>
      </c>
      <c r="K241" s="53" t="s">
        <v>259</v>
      </c>
      <c r="L241" s="53" t="s">
        <v>1186</v>
      </c>
      <c r="M241" s="69">
        <v>0.28762731481481479</v>
      </c>
      <c r="N241" s="52"/>
      <c r="O241" s="52"/>
      <c r="P241" s="54">
        <v>1278.0391131141605</v>
      </c>
    </row>
    <row r="242" spans="10:16" x14ac:dyDescent="0.25">
      <c r="J242" s="66">
        <v>239</v>
      </c>
      <c r="K242" s="53" t="s">
        <v>164</v>
      </c>
      <c r="L242" s="53" t="s">
        <v>33</v>
      </c>
      <c r="M242" s="69">
        <v>0.29248842592592594</v>
      </c>
      <c r="N242" s="53"/>
      <c r="O242" s="53"/>
      <c r="P242" s="54">
        <v>1277.6725891337894</v>
      </c>
    </row>
    <row r="243" spans="10:16" x14ac:dyDescent="0.25">
      <c r="J243" s="66">
        <v>240</v>
      </c>
      <c r="K243" s="53" t="s">
        <v>165</v>
      </c>
      <c r="L243" s="53" t="s">
        <v>41</v>
      </c>
      <c r="M243" s="55">
        <v>0.34821759259259261</v>
      </c>
      <c r="N243" s="56">
        <v>1210.6946752642425</v>
      </c>
      <c r="O243" s="53">
        <v>1.054</v>
      </c>
      <c r="P243" s="54">
        <v>1276.0721877285116</v>
      </c>
    </row>
    <row r="244" spans="10:16" x14ac:dyDescent="0.25">
      <c r="J244" s="66">
        <v>241</v>
      </c>
      <c r="K244" s="53" t="s">
        <v>1160</v>
      </c>
      <c r="L244" s="53" t="s">
        <v>1186</v>
      </c>
      <c r="M244" s="69">
        <v>0.28810185185185183</v>
      </c>
      <c r="N244" s="52"/>
      <c r="O244" s="52"/>
      <c r="P244" s="54">
        <v>1275.9340350313355</v>
      </c>
    </row>
    <row r="245" spans="10:16" x14ac:dyDescent="0.25">
      <c r="J245" s="66">
        <v>242</v>
      </c>
      <c r="K245" s="53" t="s">
        <v>166</v>
      </c>
      <c r="L245" s="53" t="s">
        <v>37</v>
      </c>
      <c r="M245" s="55">
        <v>0.37550925925925926</v>
      </c>
      <c r="N245" s="56">
        <v>1127.6830846997905</v>
      </c>
      <c r="O245" s="53">
        <v>1.1299999999999999</v>
      </c>
      <c r="P245" s="54">
        <v>1275</v>
      </c>
    </row>
    <row r="246" spans="10:16" x14ac:dyDescent="0.25">
      <c r="J246" s="66">
        <v>243</v>
      </c>
      <c r="K246" s="53" t="s">
        <v>167</v>
      </c>
      <c r="L246" s="53" t="s">
        <v>5</v>
      </c>
      <c r="M246" s="68">
        <v>0.30453703703703705</v>
      </c>
      <c r="N246" s="53"/>
      <c r="O246" s="53"/>
      <c r="P246" s="54">
        <v>1274.9977196716327</v>
      </c>
    </row>
    <row r="247" spans="10:16" x14ac:dyDescent="0.25">
      <c r="J247" s="66">
        <v>244</v>
      </c>
      <c r="K247" s="53" t="s">
        <v>168</v>
      </c>
      <c r="L247" s="53" t="s">
        <v>5</v>
      </c>
      <c r="M247" s="68">
        <v>0.30453703703703705</v>
      </c>
      <c r="N247" s="53"/>
      <c r="O247" s="53"/>
      <c r="P247" s="54">
        <v>1274.9977196716327</v>
      </c>
    </row>
    <row r="248" spans="10:16" x14ac:dyDescent="0.25">
      <c r="J248" s="66">
        <v>245</v>
      </c>
      <c r="K248" s="53" t="s">
        <v>1227</v>
      </c>
      <c r="L248" s="53" t="s">
        <v>1242</v>
      </c>
      <c r="M248" s="68">
        <v>0.38517361111111109</v>
      </c>
      <c r="N248" s="52"/>
      <c r="O248" s="52"/>
      <c r="P248" s="54">
        <v>1274.8820577541394</v>
      </c>
    </row>
    <row r="249" spans="10:16" x14ac:dyDescent="0.25">
      <c r="J249" s="66">
        <v>246</v>
      </c>
      <c r="K249" s="53" t="s">
        <v>169</v>
      </c>
      <c r="L249" s="53" t="s">
        <v>37</v>
      </c>
      <c r="M249" s="55">
        <v>0.37594907407407407</v>
      </c>
      <c r="N249" s="56">
        <v>1126.3638322763377</v>
      </c>
      <c r="O249" s="53">
        <v>1.1299999999999999</v>
      </c>
      <c r="P249" s="54">
        <v>1272.7911304722616</v>
      </c>
    </row>
    <row r="250" spans="10:16" x14ac:dyDescent="0.25">
      <c r="J250" s="66">
        <v>247</v>
      </c>
      <c r="K250" s="53" t="s">
        <v>1161</v>
      </c>
      <c r="L250" s="53" t="s">
        <v>1186</v>
      </c>
      <c r="M250" s="69">
        <v>0.28913194444444446</v>
      </c>
      <c r="N250" s="52"/>
      <c r="O250" s="52"/>
      <c r="P250" s="54">
        <v>1271.388255073856</v>
      </c>
    </row>
    <row r="251" spans="10:16" x14ac:dyDescent="0.25">
      <c r="J251" s="66">
        <v>248</v>
      </c>
      <c r="K251" s="52" t="s">
        <v>1422</v>
      </c>
      <c r="L251" s="53" t="s">
        <v>1472</v>
      </c>
      <c r="M251" s="69">
        <v>0.75277777777777777</v>
      </c>
      <c r="N251" s="52"/>
      <c r="O251" s="52"/>
      <c r="P251" s="54">
        <v>1270.2682964329645</v>
      </c>
    </row>
    <row r="252" spans="10:16" x14ac:dyDescent="0.25">
      <c r="J252" s="66">
        <v>249</v>
      </c>
      <c r="K252" s="53" t="s">
        <v>171</v>
      </c>
      <c r="L252" s="53" t="s">
        <v>33</v>
      </c>
      <c r="M252" s="69">
        <v>0.2948958333333333</v>
      </c>
      <c r="N252" s="53"/>
      <c r="O252" s="53"/>
      <c r="P252" s="54">
        <v>1267.2421994583774</v>
      </c>
    </row>
    <row r="253" spans="10:16" x14ac:dyDescent="0.25">
      <c r="J253" s="66">
        <v>250</v>
      </c>
      <c r="K253" s="53" t="s">
        <v>1229</v>
      </c>
      <c r="L253" s="53" t="s">
        <v>1242</v>
      </c>
      <c r="M253" s="68">
        <v>0.38751157407407405</v>
      </c>
      <c r="N253" s="52"/>
      <c r="O253" s="52"/>
      <c r="P253" s="54">
        <v>1267.1903467638363</v>
      </c>
    </row>
    <row r="254" spans="10:16" x14ac:dyDescent="0.25">
      <c r="J254" s="66">
        <v>251</v>
      </c>
      <c r="K254" s="53" t="s">
        <v>172</v>
      </c>
      <c r="L254" s="53" t="s">
        <v>48</v>
      </c>
      <c r="M254" s="55">
        <v>0.29706018518518518</v>
      </c>
      <c r="N254" s="56">
        <v>1121.3348398659707</v>
      </c>
      <c r="O254" s="53">
        <v>1.1299999999999999</v>
      </c>
      <c r="P254" s="54">
        <v>1267.1083690485468</v>
      </c>
    </row>
    <row r="255" spans="10:16" x14ac:dyDescent="0.25">
      <c r="J255" s="66">
        <v>252</v>
      </c>
      <c r="K255" s="53" t="s">
        <v>953</v>
      </c>
      <c r="L255" s="53" t="s">
        <v>1242</v>
      </c>
      <c r="M255" s="68">
        <v>0.387662037037037</v>
      </c>
      <c r="N255" s="52"/>
      <c r="O255" s="52"/>
      <c r="P255" s="54">
        <v>1266.6985131665374</v>
      </c>
    </row>
    <row r="256" spans="10:16" x14ac:dyDescent="0.25">
      <c r="J256" s="66">
        <v>253</v>
      </c>
      <c r="K256" s="53" t="s">
        <v>1167</v>
      </c>
      <c r="L256" s="53" t="s">
        <v>1242</v>
      </c>
      <c r="M256" s="68">
        <v>0.38769675925925928</v>
      </c>
      <c r="N256" s="52"/>
      <c r="O256" s="52"/>
      <c r="P256" s="54">
        <v>1266.5850673194614</v>
      </c>
    </row>
    <row r="257" spans="10:16" x14ac:dyDescent="0.25">
      <c r="J257" s="66">
        <v>254</v>
      </c>
      <c r="K257" s="53" t="s">
        <v>174</v>
      </c>
      <c r="L257" s="53" t="s">
        <v>41</v>
      </c>
      <c r="M257" s="55">
        <v>0.35127314814814814</v>
      </c>
      <c r="N257" s="56">
        <v>1200.1634266886326</v>
      </c>
      <c r="O257" s="53">
        <v>1.054</v>
      </c>
      <c r="P257" s="54">
        <v>1264.9722517298189</v>
      </c>
    </row>
    <row r="258" spans="10:16" x14ac:dyDescent="0.25">
      <c r="J258" s="66">
        <v>255</v>
      </c>
      <c r="K258" s="53" t="s">
        <v>175</v>
      </c>
      <c r="L258" s="53" t="s">
        <v>1</v>
      </c>
      <c r="M258" s="69">
        <v>0.6772800925925927</v>
      </c>
      <c r="N258" s="53"/>
      <c r="O258" s="53"/>
      <c r="P258" s="54">
        <v>1264.7264897380248</v>
      </c>
    </row>
    <row r="259" spans="10:16" x14ac:dyDescent="0.25">
      <c r="J259" s="66">
        <v>256</v>
      </c>
      <c r="K259" s="53" t="s">
        <v>176</v>
      </c>
      <c r="L259" s="53" t="s">
        <v>41</v>
      </c>
      <c r="M259" s="55">
        <v>0.35193287037037035</v>
      </c>
      <c r="N259" s="56">
        <v>1197.9136383069688</v>
      </c>
      <c r="O259" s="53">
        <v>1.054</v>
      </c>
      <c r="P259" s="54">
        <v>1262.6009747755452</v>
      </c>
    </row>
    <row r="260" spans="10:16" x14ac:dyDescent="0.25">
      <c r="J260" s="66">
        <v>257</v>
      </c>
      <c r="K260" s="52" t="s">
        <v>1424</v>
      </c>
      <c r="L260" s="53" t="s">
        <v>1472</v>
      </c>
      <c r="M260" s="69">
        <v>0.75790509259259264</v>
      </c>
      <c r="N260" s="52"/>
      <c r="O260" s="52"/>
      <c r="P260" s="54">
        <v>1261.6747858222745</v>
      </c>
    </row>
    <row r="261" spans="10:16" x14ac:dyDescent="0.25">
      <c r="J261" s="66">
        <v>258</v>
      </c>
      <c r="K261" s="52" t="s">
        <v>1426</v>
      </c>
      <c r="L261" s="53" t="s">
        <v>1472</v>
      </c>
      <c r="M261" s="69">
        <v>0.7581134259259259</v>
      </c>
      <c r="N261" s="52"/>
      <c r="O261" s="52"/>
      <c r="P261" s="54">
        <v>1261.3280713271554</v>
      </c>
    </row>
    <row r="262" spans="10:16" x14ac:dyDescent="0.25">
      <c r="J262" s="66">
        <v>259</v>
      </c>
      <c r="K262" s="52" t="s">
        <v>1427</v>
      </c>
      <c r="L262" s="53" t="s">
        <v>1472</v>
      </c>
      <c r="M262" s="69">
        <v>0.75812500000000005</v>
      </c>
      <c r="N262" s="52"/>
      <c r="O262" s="52"/>
      <c r="P262" s="54">
        <v>1261.3088149980154</v>
      </c>
    </row>
    <row r="263" spans="10:16" x14ac:dyDescent="0.25">
      <c r="J263" s="66">
        <v>260</v>
      </c>
      <c r="K263" s="53" t="s">
        <v>177</v>
      </c>
      <c r="L263" s="53" t="s">
        <v>0</v>
      </c>
      <c r="M263" s="1">
        <v>1.2730902777777777</v>
      </c>
      <c r="N263" s="56">
        <v>1186.4079276330742</v>
      </c>
      <c r="O263" s="53">
        <v>1.06</v>
      </c>
      <c r="P263" s="54">
        <v>1257.5924032910586</v>
      </c>
    </row>
    <row r="264" spans="10:16" x14ac:dyDescent="0.25">
      <c r="J264" s="66">
        <v>261</v>
      </c>
      <c r="K264" s="53" t="s">
        <v>178</v>
      </c>
      <c r="L264" s="53" t="s">
        <v>41</v>
      </c>
      <c r="M264" s="55">
        <v>0.3535300925925926</v>
      </c>
      <c r="N264" s="56">
        <v>1192.5015550826649</v>
      </c>
      <c r="O264" s="53">
        <v>1.054</v>
      </c>
      <c r="P264" s="54">
        <v>1256.8966390571288</v>
      </c>
    </row>
    <row r="265" spans="10:16" x14ac:dyDescent="0.25">
      <c r="J265" s="66">
        <v>262</v>
      </c>
      <c r="K265" s="53" t="s">
        <v>1230</v>
      </c>
      <c r="L265" s="53" t="s">
        <v>1242</v>
      </c>
      <c r="M265" s="68">
        <v>0.39082175925925927</v>
      </c>
      <c r="N265" s="52"/>
      <c r="O265" s="52"/>
      <c r="P265" s="54">
        <v>1256.4574880800781</v>
      </c>
    </row>
    <row r="266" spans="10:16" x14ac:dyDescent="0.25">
      <c r="J266" s="66">
        <v>263</v>
      </c>
      <c r="K266" s="53" t="s">
        <v>179</v>
      </c>
      <c r="L266" s="53" t="s">
        <v>33</v>
      </c>
      <c r="M266" s="69">
        <v>0.29758101851851854</v>
      </c>
      <c r="N266" s="53"/>
      <c r="O266" s="53"/>
      <c r="P266" s="54">
        <v>1255.8073976119167</v>
      </c>
    </row>
    <row r="267" spans="10:16" x14ac:dyDescent="0.25">
      <c r="J267" s="66">
        <v>264</v>
      </c>
      <c r="K267" s="53" t="s">
        <v>180</v>
      </c>
      <c r="L267" s="53" t="s">
        <v>0</v>
      </c>
      <c r="M267" s="1">
        <v>1.2757638888888889</v>
      </c>
      <c r="N267" s="56">
        <v>1183.9215793007095</v>
      </c>
      <c r="O267" s="53">
        <v>1.06</v>
      </c>
      <c r="P267" s="54">
        <v>1254.9568740587522</v>
      </c>
    </row>
    <row r="268" spans="10:16" x14ac:dyDescent="0.25">
      <c r="J268" s="66">
        <v>265</v>
      </c>
      <c r="K268" s="53" t="s">
        <v>1232</v>
      </c>
      <c r="L268" s="53" t="s">
        <v>1242</v>
      </c>
      <c r="M268" s="68">
        <v>0.39189814814814811</v>
      </c>
      <c r="N268" s="52"/>
      <c r="O268" s="52"/>
      <c r="P268" s="54">
        <v>1253.0064973419967</v>
      </c>
    </row>
    <row r="269" spans="10:16" x14ac:dyDescent="0.25">
      <c r="J269" s="66">
        <v>266</v>
      </c>
      <c r="K269" s="53" t="s">
        <v>181</v>
      </c>
      <c r="L269" s="53" t="s">
        <v>33</v>
      </c>
      <c r="M269" s="69">
        <v>0.29835648148148147</v>
      </c>
      <c r="N269" s="53"/>
      <c r="O269" s="53"/>
      <c r="P269" s="54">
        <v>1252.5434091085419</v>
      </c>
    </row>
    <row r="270" spans="10:16" x14ac:dyDescent="0.25">
      <c r="J270" s="66">
        <v>267</v>
      </c>
      <c r="K270" s="52" t="s">
        <v>1429</v>
      </c>
      <c r="L270" s="53" t="s">
        <v>1472</v>
      </c>
      <c r="M270" s="69">
        <v>0.7646412037037037</v>
      </c>
      <c r="N270" s="52"/>
      <c r="O270" s="52"/>
      <c r="P270" s="54">
        <v>1250.5600544917884</v>
      </c>
    </row>
    <row r="271" spans="10:16" x14ac:dyDescent="0.25">
      <c r="J271" s="66">
        <v>268</v>
      </c>
      <c r="K271" s="53" t="s">
        <v>1233</v>
      </c>
      <c r="L271" s="53" t="s">
        <v>1242</v>
      </c>
      <c r="M271" s="68">
        <v>0.39270833333333338</v>
      </c>
      <c r="N271" s="52"/>
      <c r="O271" s="52"/>
      <c r="P271" s="54">
        <v>1250.4214559386971</v>
      </c>
    </row>
    <row r="272" spans="10:16" x14ac:dyDescent="0.25">
      <c r="J272" s="66">
        <v>269</v>
      </c>
      <c r="K272" s="53" t="s">
        <v>182</v>
      </c>
      <c r="L272" s="53" t="s">
        <v>48</v>
      </c>
      <c r="M272" s="55">
        <v>0.30116898148148147</v>
      </c>
      <c r="N272" s="56">
        <v>1106.0366626955154</v>
      </c>
      <c r="O272" s="53">
        <v>1.1299999999999999</v>
      </c>
      <c r="P272" s="54">
        <v>1249.8214288459321</v>
      </c>
    </row>
    <row r="273" spans="10:16" x14ac:dyDescent="0.25">
      <c r="J273" s="66">
        <v>270</v>
      </c>
      <c r="K273" s="53" t="s">
        <v>184</v>
      </c>
      <c r="L273" s="53" t="s">
        <v>41</v>
      </c>
      <c r="M273" s="55">
        <v>0.35642361111111115</v>
      </c>
      <c r="N273" s="56">
        <v>1182.8205877577527</v>
      </c>
      <c r="O273" s="53">
        <v>1.054</v>
      </c>
      <c r="P273" s="54">
        <v>1246.6928994966713</v>
      </c>
    </row>
    <row r="274" spans="10:16" x14ac:dyDescent="0.25">
      <c r="J274" s="66">
        <v>271</v>
      </c>
      <c r="K274" s="53" t="s">
        <v>185</v>
      </c>
      <c r="L274" s="53" t="s">
        <v>33</v>
      </c>
      <c r="M274" s="69">
        <v>0.29976851851851855</v>
      </c>
      <c r="N274" s="53"/>
      <c r="O274" s="53"/>
      <c r="P274" s="54">
        <v>1246.6433976833973</v>
      </c>
    </row>
    <row r="275" spans="10:16" x14ac:dyDescent="0.25">
      <c r="J275" s="66">
        <v>272</v>
      </c>
      <c r="K275" s="53" t="s">
        <v>1234</v>
      </c>
      <c r="L275" s="53" t="s">
        <v>1242</v>
      </c>
      <c r="M275" s="68">
        <v>0.39394675925925932</v>
      </c>
      <c r="N275" s="52"/>
      <c r="O275" s="52"/>
      <c r="P275" s="54">
        <v>1246.4905837764784</v>
      </c>
    </row>
    <row r="276" spans="10:16" x14ac:dyDescent="0.25">
      <c r="J276" s="66">
        <v>273</v>
      </c>
      <c r="K276" s="53" t="s">
        <v>186</v>
      </c>
      <c r="L276" s="53" t="s">
        <v>48</v>
      </c>
      <c r="M276" s="55">
        <v>0.30197916666666663</v>
      </c>
      <c r="N276" s="56">
        <v>1103.0692575984058</v>
      </c>
      <c r="O276" s="53">
        <v>1.1299999999999999</v>
      </c>
      <c r="P276" s="54">
        <v>1246.4682610861985</v>
      </c>
    </row>
    <row r="277" spans="10:16" x14ac:dyDescent="0.25">
      <c r="J277" s="66">
        <v>274</v>
      </c>
      <c r="K277" s="52" t="s">
        <v>1431</v>
      </c>
      <c r="L277" s="53" t="s">
        <v>1472</v>
      </c>
      <c r="M277" s="69">
        <v>0.76716435185185183</v>
      </c>
      <c r="N277" s="52"/>
      <c r="O277" s="52"/>
      <c r="P277" s="54">
        <v>1246.4470527887997</v>
      </c>
    </row>
    <row r="278" spans="10:16" x14ac:dyDescent="0.25">
      <c r="J278" s="66">
        <v>275</v>
      </c>
      <c r="K278" s="53" t="s">
        <v>187</v>
      </c>
      <c r="L278" s="53" t="s">
        <v>33</v>
      </c>
      <c r="M278" s="69">
        <v>0.29986111111111108</v>
      </c>
      <c r="N278" s="53"/>
      <c r="O278" s="53"/>
      <c r="P278" s="54">
        <v>1246.2584529874941</v>
      </c>
    </row>
    <row r="279" spans="10:16" x14ac:dyDescent="0.25">
      <c r="J279" s="66">
        <v>276</v>
      </c>
      <c r="K279" s="53" t="s">
        <v>188</v>
      </c>
      <c r="L279" s="53" t="s">
        <v>41</v>
      </c>
      <c r="M279" s="55">
        <v>0.356875</v>
      </c>
      <c r="N279" s="56">
        <v>1181.3245119024455</v>
      </c>
      <c r="O279" s="53">
        <v>1.054</v>
      </c>
      <c r="P279" s="54">
        <v>1245.1160355451775</v>
      </c>
    </row>
    <row r="280" spans="10:16" x14ac:dyDescent="0.25">
      <c r="J280" s="66">
        <v>277</v>
      </c>
      <c r="K280" s="53" t="s">
        <v>189</v>
      </c>
      <c r="L280" s="53" t="s">
        <v>41</v>
      </c>
      <c r="M280" s="55">
        <v>0.35696759259259259</v>
      </c>
      <c r="N280" s="56">
        <v>1181.0180922119189</v>
      </c>
      <c r="O280" s="53">
        <v>1.054</v>
      </c>
      <c r="P280" s="54">
        <v>1244.7930691913625</v>
      </c>
    </row>
    <row r="281" spans="10:16" x14ac:dyDescent="0.25">
      <c r="J281" s="66">
        <v>278</v>
      </c>
      <c r="K281" s="53" t="s">
        <v>190</v>
      </c>
      <c r="L281" s="53" t="s">
        <v>3</v>
      </c>
      <c r="M281" s="69">
        <v>0.3603703703703704</v>
      </c>
      <c r="N281" s="53">
        <v>1191</v>
      </c>
      <c r="O281" s="53">
        <v>1.0449999999999999</v>
      </c>
      <c r="P281" s="54">
        <f>+N281*O281</f>
        <v>1244.595</v>
      </c>
    </row>
    <row r="282" spans="10:16" x14ac:dyDescent="0.25">
      <c r="J282" s="66">
        <v>279</v>
      </c>
      <c r="K282" s="53" t="s">
        <v>191</v>
      </c>
      <c r="L282" s="53" t="s">
        <v>3</v>
      </c>
      <c r="M282" s="69">
        <v>0.36038194444444444</v>
      </c>
      <c r="N282" s="53">
        <v>1191</v>
      </c>
      <c r="O282" s="53">
        <v>1.0449999999999999</v>
      </c>
      <c r="P282" s="54">
        <f>+N282*O282</f>
        <v>1244.595</v>
      </c>
    </row>
    <row r="283" spans="10:16" x14ac:dyDescent="0.25">
      <c r="J283" s="66">
        <v>280</v>
      </c>
      <c r="K283" s="53" t="s">
        <v>1235</v>
      </c>
      <c r="L283" s="53" t="s">
        <v>1242</v>
      </c>
      <c r="M283" s="68">
        <v>0.39480324074074075</v>
      </c>
      <c r="N283" s="52"/>
      <c r="O283" s="52"/>
      <c r="P283" s="54">
        <v>1243.7864618451526</v>
      </c>
    </row>
    <row r="284" spans="10:16" x14ac:dyDescent="0.25">
      <c r="J284" s="66">
        <v>281</v>
      </c>
      <c r="K284" s="53" t="s">
        <v>192</v>
      </c>
      <c r="L284" s="53" t="s">
        <v>41</v>
      </c>
      <c r="M284" s="55">
        <v>0.35725694444444445</v>
      </c>
      <c r="N284" s="56">
        <v>1180.0615544108596</v>
      </c>
      <c r="O284" s="53">
        <v>1.054</v>
      </c>
      <c r="P284" s="54">
        <v>1243.784878349046</v>
      </c>
    </row>
    <row r="285" spans="10:16" x14ac:dyDescent="0.25">
      <c r="J285" s="66">
        <v>282</v>
      </c>
      <c r="K285" s="53" t="s">
        <v>1236</v>
      </c>
      <c r="L285" s="53" t="s">
        <v>1242</v>
      </c>
      <c r="M285" s="68">
        <v>0.39493055555555556</v>
      </c>
      <c r="N285" s="52"/>
      <c r="O285" s="52"/>
      <c r="P285" s="54">
        <v>1243.3854990914951</v>
      </c>
    </row>
    <row r="286" spans="10:16" x14ac:dyDescent="0.25">
      <c r="J286" s="66">
        <v>283</v>
      </c>
      <c r="K286" s="52" t="s">
        <v>1432</v>
      </c>
      <c r="L286" s="53" t="s">
        <v>1472</v>
      </c>
      <c r="M286" s="69">
        <v>0.77005787037037043</v>
      </c>
      <c r="N286" s="52"/>
      <c r="O286" s="52"/>
      <c r="P286" s="54">
        <v>1241.7634857890068</v>
      </c>
    </row>
    <row r="287" spans="10:16" x14ac:dyDescent="0.25">
      <c r="J287" s="66">
        <v>284</v>
      </c>
      <c r="K287" s="52" t="s">
        <v>1433</v>
      </c>
      <c r="L287" s="53" t="s">
        <v>1472</v>
      </c>
      <c r="M287" s="69">
        <v>0.77059027777777767</v>
      </c>
      <c r="N287" s="52"/>
      <c r="O287" s="52"/>
      <c r="P287" s="54">
        <v>1240.905540786134</v>
      </c>
    </row>
    <row r="288" spans="10:16" x14ac:dyDescent="0.25">
      <c r="J288" s="66">
        <v>285</v>
      </c>
      <c r="K288" s="53" t="s">
        <v>193</v>
      </c>
      <c r="L288" s="53" t="s">
        <v>41</v>
      </c>
      <c r="M288" s="55">
        <v>0.35869212962962965</v>
      </c>
      <c r="N288" s="56">
        <v>1175.339937401181</v>
      </c>
      <c r="O288" s="53">
        <v>1.054</v>
      </c>
      <c r="P288" s="54">
        <v>1238.8082940208449</v>
      </c>
    </row>
    <row r="289" spans="10:16" x14ac:dyDescent="0.25">
      <c r="J289" s="66">
        <v>286</v>
      </c>
      <c r="K289" s="52" t="s">
        <v>1435</v>
      </c>
      <c r="L289" s="53" t="s">
        <v>1472</v>
      </c>
      <c r="M289" s="69">
        <v>0.77197916666666666</v>
      </c>
      <c r="N289" s="52"/>
      <c r="O289" s="52"/>
      <c r="P289" s="54">
        <v>1238.672993598105</v>
      </c>
    </row>
    <row r="290" spans="10:16" x14ac:dyDescent="0.25">
      <c r="J290" s="66">
        <v>287</v>
      </c>
      <c r="K290" s="53" t="s">
        <v>194</v>
      </c>
      <c r="L290" s="53" t="s">
        <v>41</v>
      </c>
      <c r="M290" s="55">
        <v>0.3588425925925926</v>
      </c>
      <c r="N290" s="56">
        <v>1174.8471165010967</v>
      </c>
      <c r="O290" s="53">
        <v>1.054</v>
      </c>
      <c r="P290" s="54">
        <v>1238.2888607921559</v>
      </c>
    </row>
    <row r="291" spans="10:16" x14ac:dyDescent="0.25">
      <c r="J291" s="66">
        <v>288</v>
      </c>
      <c r="K291" s="53" t="s">
        <v>195</v>
      </c>
      <c r="L291" s="53" t="s">
        <v>9</v>
      </c>
      <c r="M291" s="69">
        <v>0.23990740740740743</v>
      </c>
      <c r="N291" s="53"/>
      <c r="O291" s="53"/>
      <c r="P291" s="54">
        <v>1237.8881223465844</v>
      </c>
    </row>
    <row r="292" spans="10:16" x14ac:dyDescent="0.25">
      <c r="J292" s="66">
        <v>289</v>
      </c>
      <c r="K292" s="53" t="s">
        <v>196</v>
      </c>
      <c r="L292" s="53" t="s">
        <v>0</v>
      </c>
      <c r="M292" s="1">
        <v>1.294699074074074</v>
      </c>
      <c r="N292" s="56">
        <v>1166.6065330496506</v>
      </c>
      <c r="O292" s="53">
        <v>1.06</v>
      </c>
      <c r="P292" s="54">
        <v>1236.6029250326296</v>
      </c>
    </row>
    <row r="293" spans="10:16" x14ac:dyDescent="0.25">
      <c r="J293" s="66">
        <v>290</v>
      </c>
      <c r="K293" s="53" t="s">
        <v>197</v>
      </c>
      <c r="L293" s="53" t="s">
        <v>9</v>
      </c>
      <c r="M293" s="69">
        <v>0.24016203703703706</v>
      </c>
      <c r="N293" s="53"/>
      <c r="O293" s="53"/>
      <c r="P293" s="54">
        <v>1236.5756626506025</v>
      </c>
    </row>
    <row r="294" spans="10:16" x14ac:dyDescent="0.25">
      <c r="J294" s="66">
        <v>291</v>
      </c>
      <c r="K294" s="53" t="s">
        <v>198</v>
      </c>
      <c r="L294" s="53" t="s">
        <v>37</v>
      </c>
      <c r="M294" s="55">
        <v>0.38697916666666665</v>
      </c>
      <c r="N294" s="56">
        <v>1094.2590100194409</v>
      </c>
      <c r="O294" s="53">
        <v>1.1299999999999999</v>
      </c>
      <c r="P294" s="54">
        <v>1236.5126813219681</v>
      </c>
    </row>
    <row r="295" spans="10:16" x14ac:dyDescent="0.25">
      <c r="J295" s="66">
        <v>292</v>
      </c>
      <c r="K295" s="53" t="s">
        <v>1239</v>
      </c>
      <c r="L295" s="53" t="s">
        <v>1242</v>
      </c>
      <c r="M295" s="68">
        <v>0.3971412037037037</v>
      </c>
      <c r="N295" s="52"/>
      <c r="O295" s="52"/>
      <c r="P295" s="54">
        <v>1236.4643138169206</v>
      </c>
    </row>
    <row r="296" spans="10:16" x14ac:dyDescent="0.25">
      <c r="J296" s="66">
        <v>293</v>
      </c>
      <c r="K296" s="53" t="s">
        <v>199</v>
      </c>
      <c r="L296" s="53" t="s">
        <v>41</v>
      </c>
      <c r="M296" s="55">
        <v>0.35938657407407404</v>
      </c>
      <c r="N296" s="56">
        <v>1173.0688222601527</v>
      </c>
      <c r="O296" s="53">
        <v>1.054</v>
      </c>
      <c r="P296" s="54">
        <v>1236.414538662201</v>
      </c>
    </row>
    <row r="297" spans="10:16" x14ac:dyDescent="0.25">
      <c r="J297" s="66">
        <v>294</v>
      </c>
      <c r="K297" s="53" t="s">
        <v>200</v>
      </c>
      <c r="L297" s="53" t="s">
        <v>41</v>
      </c>
      <c r="M297" s="55">
        <v>0.35944444444444446</v>
      </c>
      <c r="N297" s="56">
        <v>1172.879958784132</v>
      </c>
      <c r="O297" s="53">
        <v>1.054</v>
      </c>
      <c r="P297" s="54">
        <v>1236.2154765584751</v>
      </c>
    </row>
    <row r="298" spans="10:16" x14ac:dyDescent="0.25">
      <c r="J298" s="66">
        <v>295</v>
      </c>
      <c r="K298" s="53" t="s">
        <v>201</v>
      </c>
      <c r="L298" s="53" t="s">
        <v>41</v>
      </c>
      <c r="M298" s="55">
        <v>0.35944444444444446</v>
      </c>
      <c r="N298" s="56">
        <v>1172.879958784132</v>
      </c>
      <c r="O298" s="53">
        <v>1.054</v>
      </c>
      <c r="P298" s="54">
        <v>1236.2154765584751</v>
      </c>
    </row>
    <row r="299" spans="10:16" x14ac:dyDescent="0.25">
      <c r="J299" s="66">
        <v>296</v>
      </c>
      <c r="K299" s="53" t="s">
        <v>1162</v>
      </c>
      <c r="L299" s="53" t="s">
        <v>1186</v>
      </c>
      <c r="M299" s="69">
        <v>0.2974074074074074</v>
      </c>
      <c r="N299" s="52"/>
      <c r="O299" s="52"/>
      <c r="P299" s="54">
        <v>1236.0114414694895</v>
      </c>
    </row>
    <row r="300" spans="10:16" x14ac:dyDescent="0.25">
      <c r="J300" s="66">
        <v>297</v>
      </c>
      <c r="K300" s="53" t="s">
        <v>1240</v>
      </c>
      <c r="L300" s="53" t="s">
        <v>1242</v>
      </c>
      <c r="M300" s="68">
        <v>0.39753472222222225</v>
      </c>
      <c r="N300" s="52"/>
      <c r="O300" s="52"/>
      <c r="P300" s="54">
        <v>1235.2403412233964</v>
      </c>
    </row>
    <row r="301" spans="10:16" x14ac:dyDescent="0.25">
      <c r="J301" s="66">
        <v>298</v>
      </c>
      <c r="K301" s="53" t="s">
        <v>202</v>
      </c>
      <c r="L301" s="53" t="s">
        <v>9</v>
      </c>
      <c r="M301" s="69">
        <v>0.24050925925925926</v>
      </c>
      <c r="N301" s="53"/>
      <c r="O301" s="53"/>
      <c r="P301" s="54">
        <v>1234.7904234841194</v>
      </c>
    </row>
    <row r="302" spans="10:16" x14ac:dyDescent="0.25">
      <c r="J302" s="66">
        <v>299</v>
      </c>
      <c r="K302" s="53" t="s">
        <v>1241</v>
      </c>
      <c r="L302" s="53" t="s">
        <v>1242</v>
      </c>
      <c r="M302" s="68">
        <v>0.39782407407407411</v>
      </c>
      <c r="N302" s="52"/>
      <c r="O302" s="52"/>
      <c r="P302" s="54">
        <v>1234.3419062027231</v>
      </c>
    </row>
    <row r="303" spans="10:16" x14ac:dyDescent="0.25">
      <c r="J303" s="66">
        <v>300</v>
      </c>
      <c r="K303" s="53" t="s">
        <v>435</v>
      </c>
      <c r="L303" s="53" t="s">
        <v>1242</v>
      </c>
      <c r="M303" s="68">
        <v>0.39784722222222224</v>
      </c>
      <c r="N303" s="52"/>
      <c r="O303" s="52"/>
      <c r="P303" s="54">
        <v>1234.2700878571013</v>
      </c>
    </row>
    <row r="304" spans="10:16" x14ac:dyDescent="0.25">
      <c r="J304" s="66">
        <v>301</v>
      </c>
      <c r="K304" s="52" t="s">
        <v>1437</v>
      </c>
      <c r="L304" s="53" t="s">
        <v>1472</v>
      </c>
      <c r="M304" s="69">
        <v>0.77500000000000002</v>
      </c>
      <c r="N304" s="52"/>
      <c r="O304" s="52"/>
      <c r="P304" s="54">
        <v>1233.8448327359617</v>
      </c>
    </row>
    <row r="305" spans="10:16" x14ac:dyDescent="0.25">
      <c r="J305" s="66">
        <v>302</v>
      </c>
      <c r="K305" s="53" t="s">
        <v>203</v>
      </c>
      <c r="L305" s="53" t="s">
        <v>3</v>
      </c>
      <c r="M305" s="69">
        <v>0.36396990740740742</v>
      </c>
      <c r="N305" s="53">
        <v>1179</v>
      </c>
      <c r="O305" s="53">
        <v>1.0449999999999999</v>
      </c>
      <c r="P305" s="54">
        <f>+N305*O305</f>
        <v>1232.0549999999998</v>
      </c>
    </row>
    <row r="306" spans="10:16" x14ac:dyDescent="0.25">
      <c r="J306" s="66">
        <v>303</v>
      </c>
      <c r="K306" s="53" t="s">
        <v>204</v>
      </c>
      <c r="L306" s="53" t="s">
        <v>41</v>
      </c>
      <c r="M306" s="55">
        <v>0.36070601851851852</v>
      </c>
      <c r="N306" s="56">
        <v>1168.7777956040429</v>
      </c>
      <c r="O306" s="53">
        <v>1.054</v>
      </c>
      <c r="P306" s="54">
        <v>1231.8917965666612</v>
      </c>
    </row>
    <row r="307" spans="10:16" x14ac:dyDescent="0.25">
      <c r="J307" s="66">
        <v>304</v>
      </c>
      <c r="K307" s="53" t="s">
        <v>205</v>
      </c>
      <c r="L307" s="53" t="s">
        <v>41</v>
      </c>
      <c r="M307" s="55">
        <v>0.36072916666666671</v>
      </c>
      <c r="N307" s="56">
        <v>1168.7027946225173</v>
      </c>
      <c r="O307" s="53">
        <v>1.054</v>
      </c>
      <c r="P307" s="54">
        <v>1231.8127455321332</v>
      </c>
    </row>
    <row r="308" spans="10:16" x14ac:dyDescent="0.25">
      <c r="J308" s="66">
        <v>305</v>
      </c>
      <c r="K308" s="52" t="s">
        <v>1439</v>
      </c>
      <c r="L308" s="53" t="s">
        <v>1472</v>
      </c>
      <c r="M308" s="69">
        <v>0.77656249999999993</v>
      </c>
      <c r="N308" s="52"/>
      <c r="O308" s="52"/>
      <c r="P308" s="54">
        <v>1231.3622475594309</v>
      </c>
    </row>
    <row r="309" spans="10:16" x14ac:dyDescent="0.25">
      <c r="J309" s="66">
        <v>306</v>
      </c>
      <c r="K309" s="53" t="s">
        <v>206</v>
      </c>
      <c r="L309" s="53" t="s">
        <v>3</v>
      </c>
      <c r="M309" s="69">
        <v>0.36417824074074073</v>
      </c>
      <c r="N309" s="53">
        <v>1178</v>
      </c>
      <c r="O309" s="53">
        <v>1.0449999999999999</v>
      </c>
      <c r="P309" s="54">
        <f>+N309*O309</f>
        <v>1231.01</v>
      </c>
    </row>
    <row r="310" spans="10:16" x14ac:dyDescent="0.25">
      <c r="J310" s="66">
        <v>307</v>
      </c>
      <c r="K310" s="53" t="s">
        <v>1163</v>
      </c>
      <c r="L310" s="53" t="s">
        <v>1186</v>
      </c>
      <c r="M310" s="69">
        <v>0.29872685185185183</v>
      </c>
      <c r="N310" s="52"/>
      <c r="O310" s="52"/>
      <c r="P310" s="54">
        <v>1230.552111584657</v>
      </c>
    </row>
    <row r="311" spans="10:16" x14ac:dyDescent="0.25">
      <c r="J311" s="66">
        <v>308</v>
      </c>
      <c r="K311" s="53" t="s">
        <v>207</v>
      </c>
      <c r="L311" s="53" t="s">
        <v>41</v>
      </c>
      <c r="M311" s="55">
        <v>0.36109953703703707</v>
      </c>
      <c r="N311" s="56">
        <v>1167.5040866694444</v>
      </c>
      <c r="O311" s="53">
        <v>1.054</v>
      </c>
      <c r="P311" s="54">
        <v>1230.5493073495945</v>
      </c>
    </row>
    <row r="312" spans="10:16" x14ac:dyDescent="0.25">
      <c r="J312" s="66">
        <v>309</v>
      </c>
      <c r="K312" s="52" t="s">
        <v>1440</v>
      </c>
      <c r="L312" s="53" t="s">
        <v>1472</v>
      </c>
      <c r="M312" s="69">
        <v>0.77784722222222225</v>
      </c>
      <c r="N312" s="52"/>
      <c r="O312" s="52"/>
      <c r="P312" s="54">
        <v>1229.3284825759606</v>
      </c>
    </row>
    <row r="313" spans="10:16" x14ac:dyDescent="0.25">
      <c r="J313" s="66">
        <v>310</v>
      </c>
      <c r="K313" s="53" t="s">
        <v>208</v>
      </c>
      <c r="L313" s="53" t="s">
        <v>3</v>
      </c>
      <c r="M313" s="69">
        <v>0.36494212962962963</v>
      </c>
      <c r="N313" s="53">
        <v>1176</v>
      </c>
      <c r="O313" s="53">
        <v>1.0449999999999999</v>
      </c>
      <c r="P313" s="54">
        <f>+N313*O313</f>
        <v>1228.9199999999998</v>
      </c>
    </row>
    <row r="314" spans="10:16" x14ac:dyDescent="0.25">
      <c r="J314" s="66">
        <v>311</v>
      </c>
      <c r="K314" s="52" t="s">
        <v>1442</v>
      </c>
      <c r="L314" s="53" t="s">
        <v>1472</v>
      </c>
      <c r="M314" s="69">
        <v>0.77861111111111114</v>
      </c>
      <c r="N314" s="52"/>
      <c r="O314" s="52"/>
      <c r="P314" s="54">
        <v>1228.1223986205257</v>
      </c>
    </row>
    <row r="315" spans="10:16" x14ac:dyDescent="0.25">
      <c r="J315" s="66">
        <v>312</v>
      </c>
      <c r="K315" s="53" t="s">
        <v>209</v>
      </c>
      <c r="L315" s="53" t="s">
        <v>0</v>
      </c>
      <c r="M315" s="1">
        <v>1.3054976851851852</v>
      </c>
      <c r="N315" s="56">
        <v>1156.9567799991135</v>
      </c>
      <c r="O315" s="53">
        <v>1.06</v>
      </c>
      <c r="P315" s="54">
        <v>1226.3741867990602</v>
      </c>
    </row>
    <row r="316" spans="10:16" x14ac:dyDescent="0.25">
      <c r="J316" s="66">
        <v>313</v>
      </c>
      <c r="K316" s="53" t="s">
        <v>1164</v>
      </c>
      <c r="L316" s="53" t="s">
        <v>1186</v>
      </c>
      <c r="M316" s="69">
        <v>0.29989583333333331</v>
      </c>
      <c r="N316" s="52"/>
      <c r="O316" s="52"/>
      <c r="P316" s="54">
        <v>1225.7554706495312</v>
      </c>
    </row>
    <row r="317" spans="10:16" x14ac:dyDescent="0.25">
      <c r="J317" s="66">
        <v>314</v>
      </c>
      <c r="K317" s="53" t="s">
        <v>210</v>
      </c>
      <c r="L317" s="53" t="s">
        <v>9</v>
      </c>
      <c r="M317" s="69">
        <v>0.24239583333333334</v>
      </c>
      <c r="N317" s="53"/>
      <c r="O317" s="53"/>
      <c r="P317" s="54">
        <v>1225.1800124146494</v>
      </c>
    </row>
    <row r="318" spans="10:16" x14ac:dyDescent="0.25">
      <c r="J318" s="66">
        <v>315</v>
      </c>
      <c r="K318" s="52" t="s">
        <v>1444</v>
      </c>
      <c r="L318" s="53" t="s">
        <v>1472</v>
      </c>
      <c r="M318" s="69">
        <v>0.78127314814814808</v>
      </c>
      <c r="N318" s="52"/>
      <c r="O318" s="52"/>
      <c r="P318" s="54">
        <v>1223.9378092500965</v>
      </c>
    </row>
    <row r="319" spans="10:16" x14ac:dyDescent="0.25">
      <c r="J319" s="66">
        <v>316</v>
      </c>
      <c r="K319" s="52" t="s">
        <v>1445</v>
      </c>
      <c r="L319" s="53" t="s">
        <v>1472</v>
      </c>
      <c r="M319" s="69">
        <v>0.78130787037037042</v>
      </c>
      <c r="N319" s="52"/>
      <c r="O319" s="52"/>
      <c r="P319" s="54">
        <v>1223.8834160432561</v>
      </c>
    </row>
    <row r="320" spans="10:16" x14ac:dyDescent="0.25">
      <c r="J320" s="66">
        <v>317</v>
      </c>
      <c r="K320" s="53" t="s">
        <v>212</v>
      </c>
      <c r="L320" s="53" t="s">
        <v>41</v>
      </c>
      <c r="M320" s="55">
        <v>0.36315972222222226</v>
      </c>
      <c r="N320" s="56">
        <v>1160.8809000223093</v>
      </c>
      <c r="O320" s="53">
        <v>1.054</v>
      </c>
      <c r="P320" s="54">
        <v>1223.568468623514</v>
      </c>
    </row>
    <row r="321" spans="10:16" x14ac:dyDescent="0.25">
      <c r="J321" s="66">
        <v>318</v>
      </c>
      <c r="K321" s="53" t="s">
        <v>1166</v>
      </c>
      <c r="L321" s="53" t="s">
        <v>1186</v>
      </c>
      <c r="M321" s="69">
        <v>0.30052083333333335</v>
      </c>
      <c r="N321" s="52"/>
      <c r="O321" s="52"/>
      <c r="P321" s="54">
        <v>1223.2062391681109</v>
      </c>
    </row>
    <row r="322" spans="10:16" x14ac:dyDescent="0.25">
      <c r="J322" s="66">
        <v>319</v>
      </c>
      <c r="K322" s="53" t="s">
        <v>1165</v>
      </c>
      <c r="L322" s="53" t="s">
        <v>1186</v>
      </c>
      <c r="M322" s="69">
        <v>0.30052083333333335</v>
      </c>
      <c r="N322" s="52"/>
      <c r="O322" s="52"/>
      <c r="P322" s="54">
        <v>1223.2062391681109</v>
      </c>
    </row>
    <row r="323" spans="10:16" x14ac:dyDescent="0.25">
      <c r="J323" s="66">
        <v>320</v>
      </c>
      <c r="K323" s="53" t="s">
        <v>213</v>
      </c>
      <c r="L323" s="53" t="s">
        <v>41</v>
      </c>
      <c r="M323" s="55">
        <v>0.36383101851851851</v>
      </c>
      <c r="N323" s="56">
        <v>1158.7389852075712</v>
      </c>
      <c r="O323" s="53">
        <v>1.054</v>
      </c>
      <c r="P323" s="54">
        <v>1221.3108904087801</v>
      </c>
    </row>
    <row r="324" spans="10:16" x14ac:dyDescent="0.25">
      <c r="J324" s="66">
        <v>321</v>
      </c>
      <c r="K324" s="52" t="s">
        <v>1447</v>
      </c>
      <c r="L324" s="53" t="s">
        <v>1472</v>
      </c>
      <c r="M324" s="69">
        <v>0.78311342592592592</v>
      </c>
      <c r="N324" s="52"/>
      <c r="O324" s="52"/>
      <c r="P324" s="54">
        <v>1221.0616159973988</v>
      </c>
    </row>
    <row r="325" spans="10:16" x14ac:dyDescent="0.25">
      <c r="J325" s="66">
        <v>322</v>
      </c>
      <c r="K325" s="53" t="s">
        <v>214</v>
      </c>
      <c r="L325" s="53" t="s">
        <v>48</v>
      </c>
      <c r="M325" s="55">
        <v>0.30826388888888889</v>
      </c>
      <c r="N325" s="56">
        <v>1080.5804610648045</v>
      </c>
      <c r="O325" s="53">
        <v>1.1299999999999999</v>
      </c>
      <c r="P325" s="54">
        <v>1221.0559210032288</v>
      </c>
    </row>
    <row r="326" spans="10:16" x14ac:dyDescent="0.25">
      <c r="J326" s="66">
        <v>323</v>
      </c>
      <c r="K326" s="53" t="s">
        <v>215</v>
      </c>
      <c r="L326" s="53" t="s">
        <v>0</v>
      </c>
      <c r="M326" s="1">
        <v>1.3122106481481481</v>
      </c>
      <c r="N326" s="56">
        <v>1151.038059536935</v>
      </c>
      <c r="O326" s="53">
        <v>1.06</v>
      </c>
      <c r="P326" s="54">
        <v>1220.100343109151</v>
      </c>
    </row>
    <row r="327" spans="10:16" x14ac:dyDescent="0.25">
      <c r="J327" s="66">
        <v>324</v>
      </c>
      <c r="K327" s="53" t="s">
        <v>216</v>
      </c>
      <c r="L327" s="53" t="s">
        <v>48</v>
      </c>
      <c r="M327" s="55">
        <v>0.30866898148148147</v>
      </c>
      <c r="N327" s="56">
        <v>1079.1623232967115</v>
      </c>
      <c r="O327" s="53">
        <v>1.1299999999999999</v>
      </c>
      <c r="P327" s="54">
        <v>1219.4534253252839</v>
      </c>
    </row>
    <row r="328" spans="10:16" x14ac:dyDescent="0.25">
      <c r="J328" s="66">
        <v>325</v>
      </c>
      <c r="K328" s="53" t="s">
        <v>217</v>
      </c>
      <c r="L328" s="53" t="s">
        <v>3</v>
      </c>
      <c r="M328" s="69">
        <v>0.36819444444444444</v>
      </c>
      <c r="N328" s="53">
        <v>1166</v>
      </c>
      <c r="O328" s="53">
        <v>1.0449999999999999</v>
      </c>
      <c r="P328" s="54">
        <f>+N328*O328</f>
        <v>1218.47</v>
      </c>
    </row>
    <row r="329" spans="10:16" x14ac:dyDescent="0.25">
      <c r="J329" s="66">
        <v>326</v>
      </c>
      <c r="K329" s="53" t="s">
        <v>218</v>
      </c>
      <c r="L329" s="53" t="s">
        <v>9</v>
      </c>
      <c r="M329" s="69">
        <v>0.24374999999999999</v>
      </c>
      <c r="N329" s="53"/>
      <c r="O329" s="53"/>
      <c r="P329" s="54">
        <v>1218.3734567901236</v>
      </c>
    </row>
    <row r="330" spans="10:16" x14ac:dyDescent="0.25">
      <c r="J330" s="66">
        <v>327</v>
      </c>
      <c r="K330" s="53" t="s">
        <v>219</v>
      </c>
      <c r="L330" s="53" t="s">
        <v>33</v>
      </c>
      <c r="M330" s="69">
        <v>0.3067361111111111</v>
      </c>
      <c r="N330" s="53"/>
      <c r="O330" s="53"/>
      <c r="P330" s="54">
        <v>1218.325560335069</v>
      </c>
    </row>
    <row r="331" spans="10:16" x14ac:dyDescent="0.25">
      <c r="J331" s="66">
        <v>328</v>
      </c>
      <c r="K331" s="53" t="s">
        <v>220</v>
      </c>
      <c r="L331" s="53" t="s">
        <v>9</v>
      </c>
      <c r="M331" s="69">
        <v>0.24428240740740739</v>
      </c>
      <c r="N331" s="53"/>
      <c r="O331" s="53"/>
      <c r="P331" s="54">
        <v>1215.7180422628637</v>
      </c>
    </row>
    <row r="332" spans="10:16" x14ac:dyDescent="0.25">
      <c r="J332" s="66">
        <v>329</v>
      </c>
      <c r="K332" s="53" t="s">
        <v>221</v>
      </c>
      <c r="L332" s="53" t="s">
        <v>9</v>
      </c>
      <c r="M332" s="69">
        <v>0.24449074074074073</v>
      </c>
      <c r="N332" s="53"/>
      <c r="O332" s="53"/>
      <c r="P332" s="54">
        <v>1214.6821151297104</v>
      </c>
    </row>
    <row r="333" spans="10:16" x14ac:dyDescent="0.25">
      <c r="J333" s="66">
        <v>330</v>
      </c>
      <c r="K333" s="53" t="s">
        <v>222</v>
      </c>
      <c r="L333" s="53" t="s">
        <v>37</v>
      </c>
      <c r="M333" s="55">
        <v>0.39395833333333335</v>
      </c>
      <c r="N333" s="56">
        <v>1074.8736706034433</v>
      </c>
      <c r="O333" s="53">
        <v>1.1299999999999999</v>
      </c>
      <c r="P333" s="54">
        <v>1214.6072477818909</v>
      </c>
    </row>
    <row r="334" spans="10:16" x14ac:dyDescent="0.25">
      <c r="J334" s="66">
        <v>331</v>
      </c>
      <c r="K334" s="53" t="s">
        <v>223</v>
      </c>
      <c r="L334" s="53" t="s">
        <v>9</v>
      </c>
      <c r="M334" s="69">
        <v>0.24474537037037036</v>
      </c>
      <c r="N334" s="53"/>
      <c r="O334" s="53"/>
      <c r="P334" s="54">
        <v>1213.4183769980139</v>
      </c>
    </row>
    <row r="335" spans="10:16" x14ac:dyDescent="0.25">
      <c r="J335" s="66">
        <v>332</v>
      </c>
      <c r="K335" s="53" t="s">
        <v>224</v>
      </c>
      <c r="L335" s="53" t="s">
        <v>41</v>
      </c>
      <c r="M335" s="55">
        <v>0.36621527777777779</v>
      </c>
      <c r="N335" s="56">
        <v>1151.1949685534591</v>
      </c>
      <c r="O335" s="53">
        <v>1.054</v>
      </c>
      <c r="P335" s="54">
        <v>1213.3594968553459</v>
      </c>
    </row>
    <row r="336" spans="10:16" x14ac:dyDescent="0.25">
      <c r="J336" s="66">
        <v>333</v>
      </c>
      <c r="K336" s="53" t="s">
        <v>225</v>
      </c>
      <c r="L336" s="53" t="s">
        <v>41</v>
      </c>
      <c r="M336" s="55">
        <v>0.36621527777777779</v>
      </c>
      <c r="N336" s="56">
        <v>1151.1949685534591</v>
      </c>
      <c r="O336" s="53">
        <v>1.054</v>
      </c>
      <c r="P336" s="54">
        <v>1213.3594968553459</v>
      </c>
    </row>
    <row r="337" spans="10:16" x14ac:dyDescent="0.25">
      <c r="J337" s="66">
        <v>334</v>
      </c>
      <c r="K337" s="53" t="s">
        <v>1168</v>
      </c>
      <c r="L337" s="53" t="s">
        <v>1186</v>
      </c>
      <c r="M337" s="69">
        <v>0.30298611111111112</v>
      </c>
      <c r="N337" s="52"/>
      <c r="O337" s="52"/>
      <c r="P337" s="54">
        <v>1213.2534953013981</v>
      </c>
    </row>
    <row r="338" spans="10:16" x14ac:dyDescent="0.25">
      <c r="J338" s="66">
        <v>335</v>
      </c>
      <c r="K338" s="53" t="s">
        <v>226</v>
      </c>
      <c r="L338" s="53" t="s">
        <v>3</v>
      </c>
      <c r="M338" s="69">
        <v>0.36969907407407404</v>
      </c>
      <c r="N338" s="53">
        <v>1161</v>
      </c>
      <c r="O338" s="53">
        <v>1.0449999999999999</v>
      </c>
      <c r="P338" s="54">
        <f>+N338*O338</f>
        <v>1213.2449999999999</v>
      </c>
    </row>
    <row r="339" spans="10:16" x14ac:dyDescent="0.25">
      <c r="J339" s="66">
        <v>336</v>
      </c>
      <c r="K339" s="53" t="s">
        <v>227</v>
      </c>
      <c r="L339" s="53" t="s">
        <v>1</v>
      </c>
      <c r="M339" s="69">
        <v>0.70641203703703714</v>
      </c>
      <c r="N339" s="53"/>
      <c r="O339" s="53"/>
      <c r="P339" s="54">
        <v>1212.5700429268932</v>
      </c>
    </row>
    <row r="340" spans="10:16" x14ac:dyDescent="0.25">
      <c r="J340" s="66">
        <v>337</v>
      </c>
      <c r="K340" s="52" t="s">
        <v>1449</v>
      </c>
      <c r="L340" s="53" t="s">
        <v>1472</v>
      </c>
      <c r="M340" s="69">
        <v>0.78865740740740742</v>
      </c>
      <c r="N340" s="52"/>
      <c r="O340" s="52"/>
      <c r="P340" s="54">
        <v>1212.4779864983857</v>
      </c>
    </row>
    <row r="341" spans="10:16" x14ac:dyDescent="0.25">
      <c r="J341" s="66">
        <v>338</v>
      </c>
      <c r="K341" s="53" t="s">
        <v>229</v>
      </c>
      <c r="L341" s="53" t="s">
        <v>41</v>
      </c>
      <c r="M341" s="55">
        <v>0.36672453703703706</v>
      </c>
      <c r="N341" s="56">
        <v>1149.5963389616538</v>
      </c>
      <c r="O341" s="53">
        <v>1.054</v>
      </c>
      <c r="P341" s="54">
        <v>1211.6745412655832</v>
      </c>
    </row>
    <row r="342" spans="10:16" x14ac:dyDescent="0.25">
      <c r="J342" s="66">
        <v>339</v>
      </c>
      <c r="K342" s="52" t="s">
        <v>1451</v>
      </c>
      <c r="L342" s="53" t="s">
        <v>1472</v>
      </c>
      <c r="M342" s="69">
        <v>0.78968749999999999</v>
      </c>
      <c r="N342" s="52"/>
      <c r="O342" s="52"/>
      <c r="P342" s="54">
        <v>1210.8963930293571</v>
      </c>
    </row>
    <row r="343" spans="10:16" x14ac:dyDescent="0.25">
      <c r="J343" s="66">
        <v>340</v>
      </c>
      <c r="K343" s="53" t="s">
        <v>230</v>
      </c>
      <c r="L343" s="53" t="s">
        <v>9</v>
      </c>
      <c r="M343" s="69">
        <v>0.24528935185185186</v>
      </c>
      <c r="N343" s="53"/>
      <c r="O343" s="53"/>
      <c r="P343" s="54">
        <v>1210.7273628084745</v>
      </c>
    </row>
    <row r="344" spans="10:16" x14ac:dyDescent="0.25">
      <c r="J344" s="66">
        <v>341</v>
      </c>
      <c r="K344" s="53" t="s">
        <v>430</v>
      </c>
      <c r="L344" s="53" t="s">
        <v>421</v>
      </c>
      <c r="M344" s="55">
        <v>0.2663773148148148</v>
      </c>
      <c r="N344" s="56">
        <v>1110.696502281121</v>
      </c>
      <c r="O344" s="53">
        <v>1.0900000000000001</v>
      </c>
      <c r="P344" s="54">
        <v>1210.6591874864218</v>
      </c>
    </row>
    <row r="345" spans="10:16" x14ac:dyDescent="0.25">
      <c r="J345" s="66">
        <v>342</v>
      </c>
      <c r="K345" s="53" t="s">
        <v>231</v>
      </c>
      <c r="L345" s="53" t="s">
        <v>41</v>
      </c>
      <c r="M345" s="55">
        <v>0.36728009259259259</v>
      </c>
      <c r="N345" s="56">
        <v>1147.8574354772634</v>
      </c>
      <c r="O345" s="53">
        <v>1.054</v>
      </c>
      <c r="P345" s="54">
        <v>1209.8417369930357</v>
      </c>
    </row>
    <row r="346" spans="10:16" x14ac:dyDescent="0.25">
      <c r="J346" s="66">
        <v>343</v>
      </c>
      <c r="K346" s="53" t="s">
        <v>261</v>
      </c>
      <c r="L346" s="53" t="s">
        <v>421</v>
      </c>
      <c r="M346" s="55">
        <v>0.26656249999999998</v>
      </c>
      <c r="N346" s="56">
        <v>1109.9248838521992</v>
      </c>
      <c r="O346" s="53">
        <v>1.0900000000000001</v>
      </c>
      <c r="P346" s="54">
        <v>1209.8181233988971</v>
      </c>
    </row>
    <row r="347" spans="10:16" x14ac:dyDescent="0.25">
      <c r="J347" s="66">
        <v>344</v>
      </c>
      <c r="K347" s="53" t="s">
        <v>232</v>
      </c>
      <c r="L347" s="53" t="s">
        <v>0</v>
      </c>
      <c r="M347" s="1">
        <v>1.3252083333333333</v>
      </c>
      <c r="N347" s="56">
        <v>1139.748641897675</v>
      </c>
      <c r="O347" s="53">
        <v>1.06</v>
      </c>
      <c r="P347" s="54">
        <v>1208.1335604115357</v>
      </c>
    </row>
    <row r="348" spans="10:16" x14ac:dyDescent="0.25">
      <c r="J348" s="66">
        <v>345</v>
      </c>
      <c r="K348" s="53" t="s">
        <v>233</v>
      </c>
      <c r="L348" s="53" t="s">
        <v>3</v>
      </c>
      <c r="M348" s="69">
        <v>0.37126157407407406</v>
      </c>
      <c r="N348" s="53">
        <v>1156</v>
      </c>
      <c r="O348" s="53">
        <v>1.0449999999999999</v>
      </c>
      <c r="P348" s="54">
        <f>+N348*O348</f>
        <v>1208.02</v>
      </c>
    </row>
    <row r="349" spans="10:16" x14ac:dyDescent="0.25">
      <c r="J349" s="66">
        <v>346</v>
      </c>
      <c r="K349" s="53" t="s">
        <v>234</v>
      </c>
      <c r="L349" s="53" t="s">
        <v>41</v>
      </c>
      <c r="M349" s="55">
        <v>0.36822916666666666</v>
      </c>
      <c r="N349" s="56">
        <v>1144.8989470375609</v>
      </c>
      <c r="O349" s="53">
        <v>1.054</v>
      </c>
      <c r="P349" s="54">
        <v>1206.7234901775892</v>
      </c>
    </row>
    <row r="350" spans="10:16" x14ac:dyDescent="0.25">
      <c r="J350" s="66">
        <v>347</v>
      </c>
      <c r="K350" s="53" t="s">
        <v>235</v>
      </c>
      <c r="L350" s="53" t="s">
        <v>41</v>
      </c>
      <c r="M350" s="55">
        <v>0.3682407407407407</v>
      </c>
      <c r="N350" s="56">
        <v>1144.8629620316824</v>
      </c>
      <c r="O350" s="53">
        <v>1.054</v>
      </c>
      <c r="P350" s="54">
        <v>1206.6855619813932</v>
      </c>
    </row>
    <row r="351" spans="10:16" x14ac:dyDescent="0.25">
      <c r="J351" s="66">
        <v>348</v>
      </c>
      <c r="K351" s="53" t="s">
        <v>236</v>
      </c>
      <c r="L351" s="53" t="s">
        <v>48</v>
      </c>
      <c r="M351" s="55">
        <v>0.31212962962962965</v>
      </c>
      <c r="N351" s="56">
        <v>1067.1974191634531</v>
      </c>
      <c r="O351" s="53">
        <v>1.1299999999999999</v>
      </c>
      <c r="P351" s="54">
        <v>1205.9330836547019</v>
      </c>
    </row>
    <row r="352" spans="10:16" x14ac:dyDescent="0.25">
      <c r="J352" s="66">
        <v>349</v>
      </c>
      <c r="K352" s="53" t="s">
        <v>431</v>
      </c>
      <c r="L352" s="53" t="s">
        <v>421</v>
      </c>
      <c r="M352" s="55">
        <v>0.26746527777777779</v>
      </c>
      <c r="N352" s="56">
        <v>1106.178545155567</v>
      </c>
      <c r="O352" s="53">
        <v>1.0900000000000001</v>
      </c>
      <c r="P352" s="54">
        <v>1205.7346142195681</v>
      </c>
    </row>
    <row r="353" spans="10:18" x14ac:dyDescent="0.25">
      <c r="J353" s="66">
        <v>350</v>
      </c>
      <c r="K353" s="53" t="s">
        <v>1169</v>
      </c>
      <c r="L353" s="53" t="s">
        <v>1186</v>
      </c>
      <c r="M353" s="69">
        <v>0.30504629629629626</v>
      </c>
      <c r="N353" s="52"/>
      <c r="O353" s="52"/>
      <c r="P353" s="54">
        <v>1205.0595689786007</v>
      </c>
    </row>
    <row r="354" spans="10:18" x14ac:dyDescent="0.25">
      <c r="J354" s="66">
        <v>351</v>
      </c>
      <c r="K354" s="53" t="s">
        <v>237</v>
      </c>
      <c r="L354" s="53" t="s">
        <v>41</v>
      </c>
      <c r="M354" s="55">
        <v>0.36909722222222219</v>
      </c>
      <c r="N354" s="56">
        <v>1142.2063342740673</v>
      </c>
      <c r="O354" s="53">
        <v>1.054</v>
      </c>
      <c r="P354" s="54">
        <v>1203.8854763248671</v>
      </c>
    </row>
    <row r="355" spans="10:18" x14ac:dyDescent="0.25">
      <c r="J355" s="66">
        <v>352</v>
      </c>
      <c r="K355" s="53" t="s">
        <v>432</v>
      </c>
      <c r="L355" s="53" t="s">
        <v>421</v>
      </c>
      <c r="M355" s="55">
        <v>0.26798611111111109</v>
      </c>
      <c r="N355" s="56">
        <v>1104.0286775503153</v>
      </c>
      <c r="O355" s="53">
        <v>1.0900000000000001</v>
      </c>
      <c r="P355" s="54">
        <v>1203.3912585298438</v>
      </c>
    </row>
    <row r="356" spans="10:18" x14ac:dyDescent="0.25">
      <c r="J356" s="66">
        <v>353</v>
      </c>
      <c r="K356" s="53" t="s">
        <v>433</v>
      </c>
      <c r="L356" s="53" t="s">
        <v>421</v>
      </c>
      <c r="M356" s="55">
        <v>0.26799768518518519</v>
      </c>
      <c r="N356" s="56">
        <v>1103.9809976247029</v>
      </c>
      <c r="O356" s="53">
        <v>1.0900000000000001</v>
      </c>
      <c r="P356" s="54">
        <v>1203.3392874109263</v>
      </c>
    </row>
    <row r="357" spans="10:18" x14ac:dyDescent="0.25">
      <c r="J357" s="66">
        <v>354</v>
      </c>
      <c r="K357" s="53" t="s">
        <v>238</v>
      </c>
      <c r="L357" s="53" t="s">
        <v>48</v>
      </c>
      <c r="M357" s="55">
        <v>0.31283564814814818</v>
      </c>
      <c r="N357" s="56">
        <v>1064.7889304080802</v>
      </c>
      <c r="O357" s="53">
        <v>1.1299999999999999</v>
      </c>
      <c r="P357" s="54">
        <v>1203.2114913611306</v>
      </c>
    </row>
    <row r="358" spans="10:18" x14ac:dyDescent="0.25">
      <c r="J358" s="66">
        <v>355</v>
      </c>
      <c r="K358" s="53" t="s">
        <v>239</v>
      </c>
      <c r="L358" s="53" t="s">
        <v>41</v>
      </c>
      <c r="M358" s="55">
        <v>0.37002314814814818</v>
      </c>
      <c r="N358" s="56">
        <v>1139.3481388802002</v>
      </c>
      <c r="O358" s="53">
        <v>1.054</v>
      </c>
      <c r="P358" s="54">
        <v>1200.8729383797311</v>
      </c>
      <c r="R358" s="22"/>
    </row>
    <row r="359" spans="10:18" x14ac:dyDescent="0.25">
      <c r="J359" s="66">
        <v>356</v>
      </c>
      <c r="K359" s="52" t="s">
        <v>1453</v>
      </c>
      <c r="L359" s="53" t="s">
        <v>1472</v>
      </c>
      <c r="M359" s="69">
        <v>0.79671296296296301</v>
      </c>
      <c r="N359" s="52"/>
      <c r="O359" s="52"/>
      <c r="P359" s="54">
        <v>1200.2186355976523</v>
      </c>
      <c r="R359" s="22"/>
    </row>
    <row r="360" spans="10:18" x14ac:dyDescent="0.25">
      <c r="J360" s="66">
        <v>357</v>
      </c>
      <c r="K360" s="53" t="s">
        <v>240</v>
      </c>
      <c r="L360" s="53" t="s">
        <v>33</v>
      </c>
      <c r="M360" s="69">
        <v>0.31143518518518515</v>
      </c>
      <c r="N360" s="53"/>
      <c r="O360" s="53"/>
      <c r="P360" s="54">
        <v>1199.9429166047271</v>
      </c>
      <c r="R360" s="22"/>
    </row>
    <row r="361" spans="10:18" x14ac:dyDescent="0.25">
      <c r="J361" s="66">
        <v>358</v>
      </c>
      <c r="K361" s="53" t="s">
        <v>241</v>
      </c>
      <c r="L361" s="53" t="s">
        <v>0</v>
      </c>
      <c r="M361" s="1">
        <v>1.3366435185185186</v>
      </c>
      <c r="N361" s="56">
        <v>1129.9979218260221</v>
      </c>
      <c r="O361" s="53">
        <v>1.06</v>
      </c>
      <c r="P361" s="54">
        <v>1197.7977971355836</v>
      </c>
      <c r="R361" s="22"/>
    </row>
    <row r="362" spans="10:18" x14ac:dyDescent="0.25">
      <c r="J362" s="66">
        <v>359</v>
      </c>
      <c r="K362" s="53" t="s">
        <v>242</v>
      </c>
      <c r="L362" s="53" t="s">
        <v>9</v>
      </c>
      <c r="M362" s="69">
        <v>0.24813657407407408</v>
      </c>
      <c r="N362" s="53"/>
      <c r="O362" s="53"/>
      <c r="P362" s="54">
        <v>1196.8349736461589</v>
      </c>
      <c r="R362" s="22"/>
    </row>
    <row r="363" spans="10:18" x14ac:dyDescent="0.25">
      <c r="J363" s="66">
        <v>360</v>
      </c>
      <c r="K363" s="52" t="s">
        <v>1455</v>
      </c>
      <c r="L363" s="53" t="s">
        <v>1472</v>
      </c>
      <c r="M363" s="69">
        <v>0.79987268518518517</v>
      </c>
      <c r="N363" s="52"/>
      <c r="O363" s="52"/>
      <c r="P363" s="54">
        <v>1195.4774341981508</v>
      </c>
      <c r="R363" s="22"/>
    </row>
    <row r="364" spans="10:18" x14ac:dyDescent="0.25">
      <c r="J364" s="66">
        <v>361</v>
      </c>
      <c r="K364" s="53" t="s">
        <v>243</v>
      </c>
      <c r="L364" s="53" t="s">
        <v>41</v>
      </c>
      <c r="M364" s="55">
        <v>0.37170138888888887</v>
      </c>
      <c r="N364" s="56">
        <v>1134.2039545383777</v>
      </c>
      <c r="O364" s="53">
        <v>1.054</v>
      </c>
      <c r="P364" s="54">
        <v>1195.4509680834501</v>
      </c>
      <c r="R364" s="22"/>
    </row>
    <row r="365" spans="10:18" x14ac:dyDescent="0.25">
      <c r="J365" s="66">
        <v>362</v>
      </c>
      <c r="K365" s="53" t="s">
        <v>244</v>
      </c>
      <c r="L365" s="53" t="s">
        <v>3</v>
      </c>
      <c r="M365" s="69">
        <v>0.37520833333333337</v>
      </c>
      <c r="N365" s="56">
        <v>1143.8059102967486</v>
      </c>
      <c r="O365" s="53">
        <v>1.0449999999999999</v>
      </c>
      <c r="P365" s="54">
        <f>+N365*O365</f>
        <v>1195.2771762601021</v>
      </c>
      <c r="R365" s="22"/>
    </row>
    <row r="366" spans="10:18" x14ac:dyDescent="0.25">
      <c r="J366" s="66">
        <v>363</v>
      </c>
      <c r="K366" s="53" t="s">
        <v>245</v>
      </c>
      <c r="L366" s="53" t="s">
        <v>3</v>
      </c>
      <c r="M366" s="69">
        <v>0.37520833333333337</v>
      </c>
      <c r="N366" s="56">
        <v>1143.8059102967486</v>
      </c>
      <c r="O366" s="53">
        <v>1.0449999999999999</v>
      </c>
      <c r="P366" s="54">
        <f>+N366*O366</f>
        <v>1195.2771762601021</v>
      </c>
      <c r="R366" s="22"/>
    </row>
    <row r="367" spans="10:18" x14ac:dyDescent="0.25">
      <c r="J367" s="66">
        <v>364</v>
      </c>
      <c r="K367" s="53" t="s">
        <v>246</v>
      </c>
      <c r="L367" s="53" t="s">
        <v>0</v>
      </c>
      <c r="M367" s="1">
        <v>1.3402893518518519</v>
      </c>
      <c r="N367" s="56">
        <v>1126.9241198262537</v>
      </c>
      <c r="O367" s="53">
        <v>1.06</v>
      </c>
      <c r="P367" s="54">
        <v>1194.5395670158289</v>
      </c>
      <c r="R367" s="22"/>
    </row>
    <row r="368" spans="10:18" x14ac:dyDescent="0.25">
      <c r="J368" s="66">
        <v>365</v>
      </c>
      <c r="K368" s="53" t="s">
        <v>453</v>
      </c>
      <c r="L368" s="53" t="s">
        <v>1186</v>
      </c>
      <c r="M368" s="69">
        <v>0.30796296296296294</v>
      </c>
      <c r="N368" s="52"/>
      <c r="O368" s="52"/>
      <c r="P368" s="54">
        <v>1193.6466476247745</v>
      </c>
      <c r="R368" s="22"/>
    </row>
    <row r="369" spans="10:18" x14ac:dyDescent="0.25">
      <c r="J369" s="66">
        <v>366</v>
      </c>
      <c r="K369" s="53" t="s">
        <v>303</v>
      </c>
      <c r="L369" s="53" t="s">
        <v>1186</v>
      </c>
      <c r="M369" s="69">
        <v>0.30796296296296294</v>
      </c>
      <c r="N369" s="52"/>
      <c r="O369" s="52"/>
      <c r="P369" s="54">
        <v>1193.6466476247745</v>
      </c>
      <c r="R369" s="22"/>
    </row>
    <row r="370" spans="10:18" x14ac:dyDescent="0.25">
      <c r="J370" s="66">
        <v>367</v>
      </c>
      <c r="K370" s="53" t="s">
        <v>247</v>
      </c>
      <c r="L370" s="53" t="s">
        <v>0</v>
      </c>
      <c r="M370" s="1">
        <v>1.3413194444444445</v>
      </c>
      <c r="N370" s="56">
        <v>1126.0586763310034</v>
      </c>
      <c r="O370" s="53">
        <v>1.06</v>
      </c>
      <c r="P370" s="54">
        <v>1193.6221969108637</v>
      </c>
      <c r="R370" s="22"/>
    </row>
    <row r="371" spans="10:18" x14ac:dyDescent="0.25">
      <c r="J371" s="66">
        <v>368</v>
      </c>
      <c r="K371" s="52" t="s">
        <v>1456</v>
      </c>
      <c r="L371" s="53" t="s">
        <v>1472</v>
      </c>
      <c r="M371" s="69">
        <v>0.8011342592592593</v>
      </c>
      <c r="N371" s="52"/>
      <c r="O371" s="52"/>
      <c r="P371" s="54">
        <v>1193.5948741656796</v>
      </c>
      <c r="R371" s="22"/>
    </row>
    <row r="372" spans="10:18" x14ac:dyDescent="0.25">
      <c r="J372" s="66">
        <v>369</v>
      </c>
      <c r="K372" s="53" t="s">
        <v>248</v>
      </c>
      <c r="L372" s="53" t="s">
        <v>48</v>
      </c>
      <c r="M372" s="55">
        <v>0.31542824074074077</v>
      </c>
      <c r="N372" s="56">
        <v>1056.0371335265843</v>
      </c>
      <c r="O372" s="53">
        <v>1.1299999999999999</v>
      </c>
      <c r="P372" s="54">
        <v>1193.3219608850402</v>
      </c>
      <c r="R372" s="22"/>
    </row>
    <row r="373" spans="10:18" x14ac:dyDescent="0.25">
      <c r="J373" s="66">
        <v>370</v>
      </c>
      <c r="K373" s="53" t="s">
        <v>1110</v>
      </c>
      <c r="L373" s="53" t="s">
        <v>1186</v>
      </c>
      <c r="M373" s="69">
        <v>0.30824074074074076</v>
      </c>
      <c r="N373" s="52"/>
      <c r="O373" s="52"/>
      <c r="P373" s="54">
        <v>1192.5709672574346</v>
      </c>
      <c r="R373" s="22"/>
    </row>
    <row r="374" spans="10:18" x14ac:dyDescent="0.25">
      <c r="J374" s="66">
        <v>371</v>
      </c>
      <c r="K374" s="53" t="s">
        <v>249</v>
      </c>
      <c r="L374" s="53" t="s">
        <v>37</v>
      </c>
      <c r="M374" s="55">
        <v>0.40164351851851854</v>
      </c>
      <c r="N374" s="56">
        <v>1054.3066682035617</v>
      </c>
      <c r="O374" s="53">
        <v>1.1299999999999999</v>
      </c>
      <c r="P374" s="54">
        <v>1191.3665350700246</v>
      </c>
      <c r="R374" s="22"/>
    </row>
    <row r="375" spans="10:18" x14ac:dyDescent="0.25">
      <c r="J375" s="66">
        <v>372</v>
      </c>
      <c r="K375" s="52" t="s">
        <v>1458</v>
      </c>
      <c r="L375" s="53" t="s">
        <v>1472</v>
      </c>
      <c r="M375" s="69">
        <v>0.8027777777777777</v>
      </c>
      <c r="N375" s="52"/>
      <c r="O375" s="52"/>
      <c r="P375" s="54">
        <v>1191.151239907728</v>
      </c>
      <c r="R375" s="22"/>
    </row>
    <row r="376" spans="10:18" x14ac:dyDescent="0.25">
      <c r="J376" s="66">
        <v>373</v>
      </c>
      <c r="K376" s="53" t="s">
        <v>250</v>
      </c>
      <c r="L376" s="53" t="s">
        <v>41</v>
      </c>
      <c r="M376" s="55">
        <v>0.37305555555555553</v>
      </c>
      <c r="N376" s="56">
        <v>1130.0868701911145</v>
      </c>
      <c r="O376" s="53">
        <v>1.054</v>
      </c>
      <c r="P376" s="54">
        <v>1191.1115611814348</v>
      </c>
      <c r="R376" s="22"/>
    </row>
    <row r="377" spans="10:18" x14ac:dyDescent="0.25">
      <c r="J377" s="66">
        <v>374</v>
      </c>
      <c r="K377" s="53" t="s">
        <v>251</v>
      </c>
      <c r="L377" s="53" t="s">
        <v>41</v>
      </c>
      <c r="M377" s="55">
        <v>0.37306712962962968</v>
      </c>
      <c r="N377" s="56">
        <v>1130.0518102565693</v>
      </c>
      <c r="O377" s="53">
        <v>1.054</v>
      </c>
      <c r="P377" s="54">
        <v>1191.0746080104241</v>
      </c>
      <c r="R377" s="22"/>
    </row>
    <row r="378" spans="10:18" x14ac:dyDescent="0.25">
      <c r="J378" s="66">
        <v>375</v>
      </c>
      <c r="K378" s="53" t="s">
        <v>252</v>
      </c>
      <c r="L378" s="53" t="s">
        <v>48</v>
      </c>
      <c r="M378" s="55">
        <v>0.3165277777777778</v>
      </c>
      <c r="N378" s="56">
        <v>1052.3687289746965</v>
      </c>
      <c r="O378" s="53">
        <v>1.1299999999999999</v>
      </c>
      <c r="P378" s="54">
        <v>1189.1766637414069</v>
      </c>
      <c r="R378" s="22"/>
    </row>
    <row r="379" spans="10:18" x14ac:dyDescent="0.25">
      <c r="J379" s="66">
        <v>376</v>
      </c>
      <c r="K379" s="52" t="s">
        <v>1460</v>
      </c>
      <c r="L379" s="53" t="s">
        <v>1472</v>
      </c>
      <c r="M379" s="69">
        <v>0.80538194444444444</v>
      </c>
      <c r="N379" s="52"/>
      <c r="O379" s="52"/>
      <c r="P379" s="54">
        <v>1187.2997053962781</v>
      </c>
      <c r="R379" s="22"/>
    </row>
    <row r="380" spans="10:18" x14ac:dyDescent="0.25">
      <c r="J380" s="66">
        <v>377</v>
      </c>
      <c r="K380" s="53" t="s">
        <v>1170</v>
      </c>
      <c r="L380" s="53" t="s">
        <v>1186</v>
      </c>
      <c r="M380" s="69">
        <v>0.3096990740740741</v>
      </c>
      <c r="N380" s="52"/>
      <c r="O380" s="52"/>
      <c r="P380" s="54">
        <v>1186.9553030869272</v>
      </c>
      <c r="R380" s="22"/>
    </row>
    <row r="381" spans="10:18" x14ac:dyDescent="0.25">
      <c r="J381" s="66">
        <v>378</v>
      </c>
      <c r="K381" s="53" t="s">
        <v>253</v>
      </c>
      <c r="L381" s="53" t="s">
        <v>48</v>
      </c>
      <c r="M381" s="55">
        <v>0.317349537037037</v>
      </c>
      <c r="N381" s="56">
        <v>1049.6436777417121</v>
      </c>
      <c r="O381" s="53">
        <v>1.1299999999999999</v>
      </c>
      <c r="P381" s="54">
        <v>1186.0973558481346</v>
      </c>
      <c r="R381" s="22"/>
    </row>
    <row r="382" spans="10:18" x14ac:dyDescent="0.25">
      <c r="J382" s="66">
        <v>379</v>
      </c>
      <c r="K382" s="53" t="s">
        <v>1171</v>
      </c>
      <c r="L382" s="53" t="s">
        <v>1186</v>
      </c>
      <c r="M382" s="69">
        <v>0.31025462962962963</v>
      </c>
      <c r="N382" s="52"/>
      <c r="O382" s="52"/>
      <c r="P382" s="54">
        <v>1184.8298888308586</v>
      </c>
      <c r="R382" s="22"/>
    </row>
    <row r="383" spans="10:18" x14ac:dyDescent="0.25">
      <c r="J383" s="66">
        <v>380</v>
      </c>
      <c r="K383" s="53" t="s">
        <v>254</v>
      </c>
      <c r="L383" s="53" t="s">
        <v>48</v>
      </c>
      <c r="M383" s="55">
        <v>0.31780092592592596</v>
      </c>
      <c r="N383" s="56">
        <v>1048.1528152086823</v>
      </c>
      <c r="O383" s="53">
        <v>1.1299999999999999</v>
      </c>
      <c r="P383" s="54">
        <v>1184.4126811858109</v>
      </c>
      <c r="R383" s="22"/>
    </row>
    <row r="384" spans="10:18" x14ac:dyDescent="0.25">
      <c r="J384" s="66">
        <v>381</v>
      </c>
      <c r="K384" s="53" t="s">
        <v>255</v>
      </c>
      <c r="L384" s="53" t="s">
        <v>41</v>
      </c>
      <c r="M384" s="55">
        <v>0.37541666666666668</v>
      </c>
      <c r="N384" s="56">
        <v>1122.9794055987174</v>
      </c>
      <c r="O384" s="53">
        <v>1.054</v>
      </c>
      <c r="P384" s="54">
        <v>1183.6202935010483</v>
      </c>
      <c r="R384" s="22"/>
    </row>
    <row r="385" spans="10:18" x14ac:dyDescent="0.25">
      <c r="J385" s="66">
        <v>382</v>
      </c>
      <c r="K385" s="53" t="s">
        <v>256</v>
      </c>
      <c r="L385" s="53" t="s">
        <v>3</v>
      </c>
      <c r="M385" s="69">
        <v>0.37902777777777774</v>
      </c>
      <c r="N385" s="56">
        <v>1132.2798338829853</v>
      </c>
      <c r="O385" s="53">
        <v>1.0449999999999999</v>
      </c>
      <c r="P385" s="54">
        <f>+N385*O385</f>
        <v>1183.2324264077195</v>
      </c>
      <c r="R385" s="22"/>
    </row>
    <row r="386" spans="10:18" x14ac:dyDescent="0.25">
      <c r="J386" s="66">
        <v>383</v>
      </c>
      <c r="K386" s="53" t="s">
        <v>257</v>
      </c>
      <c r="L386" s="53" t="s">
        <v>0</v>
      </c>
      <c r="M386" s="1">
        <v>1.3531481481481482</v>
      </c>
      <c r="N386" s="56">
        <v>1116.2151019570274</v>
      </c>
      <c r="O386" s="53">
        <v>1.06</v>
      </c>
      <c r="P386" s="54">
        <v>1183.188008074449</v>
      </c>
      <c r="R386" s="22"/>
    </row>
    <row r="387" spans="10:18" x14ac:dyDescent="0.25">
      <c r="J387" s="66">
        <v>384</v>
      </c>
      <c r="K387" s="53" t="s">
        <v>258</v>
      </c>
      <c r="L387" s="53" t="s">
        <v>9</v>
      </c>
      <c r="M387" s="69">
        <v>0.25100694444444444</v>
      </c>
      <c r="N387" s="53"/>
      <c r="O387" s="53"/>
      <c r="P387" s="54">
        <v>1183.1486604878501</v>
      </c>
      <c r="R387" s="22"/>
    </row>
    <row r="388" spans="10:18" x14ac:dyDescent="0.25">
      <c r="J388" s="66">
        <v>385</v>
      </c>
      <c r="K388" s="52" t="s">
        <v>1462</v>
      </c>
      <c r="L388" s="53" t="s">
        <v>1472</v>
      </c>
      <c r="M388" s="69">
        <v>0.80847222222222215</v>
      </c>
      <c r="N388" s="52"/>
      <c r="O388" s="52"/>
      <c r="P388" s="54">
        <v>1182.7614098379433</v>
      </c>
      <c r="R388" s="22"/>
    </row>
    <row r="389" spans="10:18" x14ac:dyDescent="0.25">
      <c r="J389" s="66">
        <v>386</v>
      </c>
      <c r="K389" s="53" t="s">
        <v>260</v>
      </c>
      <c r="L389" s="53" t="s">
        <v>1</v>
      </c>
      <c r="M389" s="69">
        <v>0.72464120370370377</v>
      </c>
      <c r="N389" s="53"/>
      <c r="O389" s="53"/>
      <c r="P389" s="54">
        <v>1182.0664760657414</v>
      </c>
      <c r="R389" s="22"/>
    </row>
    <row r="390" spans="10:18" x14ac:dyDescent="0.25">
      <c r="J390" s="66">
        <v>387</v>
      </c>
      <c r="K390" s="52" t="s">
        <v>1464</v>
      </c>
      <c r="L390" s="53" t="s">
        <v>1472</v>
      </c>
      <c r="M390" s="69">
        <v>0.8090856481481481</v>
      </c>
      <c r="N390" s="52"/>
      <c r="O390" s="52"/>
      <c r="P390" s="54">
        <v>1181.8646734854447</v>
      </c>
      <c r="R390" s="22"/>
    </row>
    <row r="391" spans="10:18" x14ac:dyDescent="0.25">
      <c r="J391" s="66">
        <v>388</v>
      </c>
      <c r="K391" s="52" t="s">
        <v>1465</v>
      </c>
      <c r="L391" s="53" t="s">
        <v>1472</v>
      </c>
      <c r="M391" s="69">
        <v>0.80924768518518519</v>
      </c>
      <c r="N391" s="52"/>
      <c r="O391" s="52"/>
      <c r="P391" s="54">
        <v>1181.6280267166294</v>
      </c>
      <c r="R391" s="22"/>
    </row>
    <row r="392" spans="10:18" x14ac:dyDescent="0.25">
      <c r="J392" s="66">
        <v>389</v>
      </c>
      <c r="K392" s="53" t="s">
        <v>262</v>
      </c>
      <c r="L392" s="53" t="s">
        <v>1</v>
      </c>
      <c r="M392" s="69">
        <v>0.72494212962962967</v>
      </c>
      <c r="N392" s="53"/>
      <c r="O392" s="53"/>
      <c r="P392" s="54">
        <v>1181.5757962800351</v>
      </c>
      <c r="R392" s="22"/>
    </row>
    <row r="393" spans="10:18" x14ac:dyDescent="0.25">
      <c r="J393" s="66">
        <v>390</v>
      </c>
      <c r="K393" s="53" t="s">
        <v>263</v>
      </c>
      <c r="L393" s="53" t="s">
        <v>9</v>
      </c>
      <c r="M393" s="69">
        <v>0.25135416666666666</v>
      </c>
      <c r="N393" s="53"/>
      <c r="O393" s="53"/>
      <c r="P393" s="54">
        <v>1181.5142515080354</v>
      </c>
      <c r="R393" s="22"/>
    </row>
    <row r="394" spans="10:18" x14ac:dyDescent="0.25">
      <c r="J394" s="66">
        <v>391</v>
      </c>
      <c r="K394" s="53" t="s">
        <v>264</v>
      </c>
      <c r="L394" s="53" t="s">
        <v>41</v>
      </c>
      <c r="M394" s="55">
        <v>0.37608796296296299</v>
      </c>
      <c r="N394" s="56">
        <v>1120.9749492213946</v>
      </c>
      <c r="O394" s="53">
        <v>1.054</v>
      </c>
      <c r="P394" s="54">
        <v>1181.50759647935</v>
      </c>
      <c r="R394" s="22"/>
    </row>
    <row r="395" spans="10:18" x14ac:dyDescent="0.25">
      <c r="J395" s="66">
        <v>392</v>
      </c>
      <c r="K395" s="53" t="s">
        <v>265</v>
      </c>
      <c r="L395" s="53" t="s">
        <v>3</v>
      </c>
      <c r="M395" s="69">
        <v>0.37981481481481483</v>
      </c>
      <c r="N395" s="56">
        <v>1129.9335689907361</v>
      </c>
      <c r="O395" s="53">
        <v>1.0449999999999999</v>
      </c>
      <c r="P395" s="54">
        <f>+N395*O395</f>
        <v>1180.7805795953193</v>
      </c>
      <c r="R395" s="23"/>
    </row>
    <row r="396" spans="10:18" x14ac:dyDescent="0.25">
      <c r="J396" s="66">
        <v>393</v>
      </c>
      <c r="K396" s="53" t="s">
        <v>266</v>
      </c>
      <c r="L396" s="53" t="s">
        <v>41</v>
      </c>
      <c r="M396" s="55">
        <v>0.37648148148148147</v>
      </c>
      <c r="N396" s="56">
        <v>1119.8032464338417</v>
      </c>
      <c r="O396" s="53">
        <v>1.054</v>
      </c>
      <c r="P396" s="54">
        <v>1180.2726217412692</v>
      </c>
      <c r="R396" s="23"/>
    </row>
    <row r="397" spans="10:18" x14ac:dyDescent="0.25">
      <c r="J397" s="66">
        <v>394</v>
      </c>
      <c r="K397" s="53" t="s">
        <v>434</v>
      </c>
      <c r="L397" s="53" t="s">
        <v>421</v>
      </c>
      <c r="M397" s="55">
        <v>0.27335648148148145</v>
      </c>
      <c r="N397" s="56">
        <v>1082.3388940638497</v>
      </c>
      <c r="O397" s="53">
        <v>1.0900000000000001</v>
      </c>
      <c r="P397" s="54">
        <v>1179.7493945295962</v>
      </c>
    </row>
    <row r="398" spans="10:18" x14ac:dyDescent="0.25">
      <c r="J398" s="66">
        <v>395</v>
      </c>
      <c r="K398" s="53" t="s">
        <v>267</v>
      </c>
      <c r="L398" s="53" t="s">
        <v>33</v>
      </c>
      <c r="M398" s="69">
        <v>0.31678240740740743</v>
      </c>
      <c r="N398" s="53"/>
      <c r="O398" s="53"/>
      <c r="P398" s="54">
        <v>1179.6881256850563</v>
      </c>
    </row>
    <row r="399" spans="10:18" x14ac:dyDescent="0.25">
      <c r="J399" s="66">
        <v>396</v>
      </c>
      <c r="K399" s="53" t="s">
        <v>687</v>
      </c>
      <c r="L399" s="53" t="s">
        <v>1186</v>
      </c>
      <c r="M399" s="69">
        <v>0.31164351851851851</v>
      </c>
      <c r="N399" s="52"/>
      <c r="O399" s="52"/>
      <c r="P399" s="54">
        <v>1179.5495060536284</v>
      </c>
    </row>
    <row r="400" spans="10:18" x14ac:dyDescent="0.25">
      <c r="J400" s="66">
        <v>397</v>
      </c>
      <c r="K400" s="52" t="s">
        <v>1466</v>
      </c>
      <c r="L400" s="53" t="s">
        <v>1472</v>
      </c>
      <c r="M400" s="69">
        <v>0.81075231481481491</v>
      </c>
      <c r="N400" s="52"/>
      <c r="O400" s="52"/>
      <c r="P400" s="54">
        <v>1179.4351097089179</v>
      </c>
    </row>
    <row r="401" spans="10:16" x14ac:dyDescent="0.25">
      <c r="J401" s="66">
        <v>398</v>
      </c>
      <c r="K401" s="53" t="s">
        <v>268</v>
      </c>
      <c r="L401" s="53" t="s">
        <v>41</v>
      </c>
      <c r="M401" s="55">
        <v>0.37723379629629633</v>
      </c>
      <c r="N401" s="56">
        <v>1117.5700303746203</v>
      </c>
      <c r="O401" s="53">
        <v>1.054</v>
      </c>
      <c r="P401" s="54">
        <v>1177.9188120148499</v>
      </c>
    </row>
    <row r="402" spans="10:16" x14ac:dyDescent="0.25">
      <c r="J402" s="66">
        <v>399</v>
      </c>
      <c r="K402" s="53" t="s">
        <v>269</v>
      </c>
      <c r="L402" s="53" t="s">
        <v>37</v>
      </c>
      <c r="M402" s="55">
        <v>0.40623842592592596</v>
      </c>
      <c r="N402" s="56">
        <v>1042.3815493318898</v>
      </c>
      <c r="O402" s="53">
        <v>1.1299999999999999</v>
      </c>
      <c r="P402" s="54">
        <v>1177.8911507450355</v>
      </c>
    </row>
    <row r="403" spans="10:16" x14ac:dyDescent="0.25">
      <c r="J403" s="66">
        <v>400</v>
      </c>
      <c r="K403" s="52" t="s">
        <v>1468</v>
      </c>
      <c r="L403" s="53" t="s">
        <v>1472</v>
      </c>
      <c r="M403" s="69">
        <v>0.81201388888888892</v>
      </c>
      <c r="N403" s="52"/>
      <c r="O403" s="52"/>
      <c r="P403" s="54">
        <v>1177.6026967701473</v>
      </c>
    </row>
    <row r="404" spans="10:16" x14ac:dyDescent="0.25">
      <c r="J404" s="66">
        <v>401</v>
      </c>
      <c r="K404" s="53" t="s">
        <v>331</v>
      </c>
      <c r="L404" s="53" t="s">
        <v>421</v>
      </c>
      <c r="M404" s="55">
        <v>0.27410879629629631</v>
      </c>
      <c r="N404" s="56">
        <v>1079.3683232698559</v>
      </c>
      <c r="O404" s="53">
        <v>1.0900000000000001</v>
      </c>
      <c r="P404" s="54">
        <v>1176.5114723641429</v>
      </c>
    </row>
    <row r="405" spans="10:16" x14ac:dyDescent="0.25">
      <c r="J405" s="66">
        <v>402</v>
      </c>
      <c r="K405" s="53" t="s">
        <v>270</v>
      </c>
      <c r="L405" s="53" t="s">
        <v>9</v>
      </c>
      <c r="M405" s="69">
        <v>0.25283564814814813</v>
      </c>
      <c r="N405" s="53"/>
      <c r="O405" s="53"/>
      <c r="P405" s="54">
        <v>1174.5912108033876</v>
      </c>
    </row>
    <row r="406" spans="10:16" x14ac:dyDescent="0.25">
      <c r="J406" s="66">
        <v>403</v>
      </c>
      <c r="K406" s="53" t="s">
        <v>271</v>
      </c>
      <c r="L406" s="53" t="s">
        <v>9</v>
      </c>
      <c r="M406" s="69">
        <v>0.25291666666666668</v>
      </c>
      <c r="N406" s="53"/>
      <c r="O406" s="53"/>
      <c r="P406" s="54">
        <v>1174.2149460003661</v>
      </c>
    </row>
    <row r="407" spans="10:16" x14ac:dyDescent="0.25">
      <c r="J407" s="66">
        <v>404</v>
      </c>
      <c r="K407" s="53" t="s">
        <v>272</v>
      </c>
      <c r="L407" s="53" t="s">
        <v>41</v>
      </c>
      <c r="M407" s="55">
        <v>0.37861111111111106</v>
      </c>
      <c r="N407" s="56">
        <v>1113.504524333578</v>
      </c>
      <c r="O407" s="53">
        <v>1.054</v>
      </c>
      <c r="P407" s="54">
        <v>1173.6337686475913</v>
      </c>
    </row>
    <row r="408" spans="10:16" x14ac:dyDescent="0.25">
      <c r="J408" s="66">
        <v>405</v>
      </c>
      <c r="K408" s="53" t="s">
        <v>273</v>
      </c>
      <c r="L408" s="53" t="s">
        <v>41</v>
      </c>
      <c r="M408" s="55">
        <v>0.37893518518518521</v>
      </c>
      <c r="N408" s="56">
        <v>1112.5522296884544</v>
      </c>
      <c r="O408" s="53">
        <v>1.054</v>
      </c>
      <c r="P408" s="54">
        <v>1172.6300500916311</v>
      </c>
    </row>
    <row r="409" spans="10:16" x14ac:dyDescent="0.25">
      <c r="J409" s="66">
        <v>406</v>
      </c>
      <c r="K409" s="53" t="s">
        <v>274</v>
      </c>
      <c r="L409" s="53" t="s">
        <v>37</v>
      </c>
      <c r="M409" s="55">
        <v>0.40806712962962965</v>
      </c>
      <c r="N409" s="56">
        <v>1037.7102419377711</v>
      </c>
      <c r="O409" s="53">
        <v>1.1299999999999999</v>
      </c>
      <c r="P409" s="54">
        <v>1172.6125733896813</v>
      </c>
    </row>
    <row r="410" spans="10:16" x14ac:dyDescent="0.25">
      <c r="J410" s="66">
        <v>407</v>
      </c>
      <c r="K410" s="53" t="s">
        <v>380</v>
      </c>
      <c r="L410" s="53" t="s">
        <v>1186</v>
      </c>
      <c r="M410" s="69">
        <v>0.31359953703703702</v>
      </c>
      <c r="N410" s="52"/>
      <c r="O410" s="52"/>
      <c r="P410" s="54">
        <v>1172.1922863997047</v>
      </c>
    </row>
    <row r="411" spans="10:16" x14ac:dyDescent="0.25">
      <c r="J411" s="66">
        <v>408</v>
      </c>
      <c r="K411" s="53" t="s">
        <v>275</v>
      </c>
      <c r="L411" s="53" t="s">
        <v>37</v>
      </c>
      <c r="M411" s="55">
        <v>0.40833333333333338</v>
      </c>
      <c r="N411" s="56">
        <v>1037.0337301587301</v>
      </c>
      <c r="O411" s="53">
        <v>1.1299999999999999</v>
      </c>
      <c r="P411" s="54">
        <v>1171.848115079365</v>
      </c>
    </row>
    <row r="412" spans="10:16" x14ac:dyDescent="0.25">
      <c r="J412" s="66">
        <v>409</v>
      </c>
      <c r="K412" s="53" t="s">
        <v>931</v>
      </c>
      <c r="L412" s="53" t="s">
        <v>1186</v>
      </c>
      <c r="M412" s="69">
        <v>0.31372685185185184</v>
      </c>
      <c r="N412" s="52"/>
      <c r="O412" s="52"/>
      <c r="P412" s="54">
        <v>1171.7165941120047</v>
      </c>
    </row>
    <row r="413" spans="10:16" x14ac:dyDescent="0.25">
      <c r="J413" s="66">
        <v>410</v>
      </c>
      <c r="K413" s="53" t="s">
        <v>277</v>
      </c>
      <c r="L413" s="53" t="s">
        <v>41</v>
      </c>
      <c r="M413" s="55">
        <v>0.37988425925925928</v>
      </c>
      <c r="N413" s="56">
        <v>1109.7727134239231</v>
      </c>
      <c r="O413" s="53">
        <v>1.054</v>
      </c>
      <c r="P413" s="54">
        <v>1169.7004399488148</v>
      </c>
    </row>
    <row r="414" spans="10:16" x14ac:dyDescent="0.25">
      <c r="J414" s="66">
        <v>411</v>
      </c>
      <c r="K414" s="53" t="s">
        <v>278</v>
      </c>
      <c r="L414" s="53" t="s">
        <v>41</v>
      </c>
      <c r="M414" s="55">
        <v>0.38041666666666668</v>
      </c>
      <c r="N414" s="56">
        <v>1108.2195448460509</v>
      </c>
      <c r="O414" s="53">
        <v>1.054</v>
      </c>
      <c r="P414" s="54">
        <v>1168.0634002677377</v>
      </c>
    </row>
    <row r="415" spans="10:16" x14ac:dyDescent="0.25">
      <c r="J415" s="66">
        <v>412</v>
      </c>
      <c r="K415" s="53" t="s">
        <v>279</v>
      </c>
      <c r="L415" s="53" t="s">
        <v>0</v>
      </c>
      <c r="M415" s="1">
        <v>1.3707407407407406</v>
      </c>
      <c r="N415" s="56">
        <v>1101.8891853553096</v>
      </c>
      <c r="O415" s="53">
        <v>1.06</v>
      </c>
      <c r="P415" s="54">
        <v>1168.0025364766282</v>
      </c>
    </row>
    <row r="416" spans="10:16" x14ac:dyDescent="0.25">
      <c r="J416" s="66">
        <v>413</v>
      </c>
      <c r="K416" s="53" t="s">
        <v>280</v>
      </c>
      <c r="L416" s="53" t="s">
        <v>41</v>
      </c>
      <c r="M416" s="55">
        <v>0.38050925925925921</v>
      </c>
      <c r="N416" s="56">
        <v>1107.9498722472322</v>
      </c>
      <c r="O416" s="53">
        <v>1.054</v>
      </c>
      <c r="P416" s="54">
        <v>1167.7791653485829</v>
      </c>
    </row>
    <row r="417" spans="10:16" x14ac:dyDescent="0.25">
      <c r="J417" s="66">
        <v>414</v>
      </c>
      <c r="K417" s="53" t="s">
        <v>281</v>
      </c>
      <c r="L417" s="53" t="s">
        <v>0</v>
      </c>
      <c r="M417" s="1">
        <v>1.3719675925925925</v>
      </c>
      <c r="N417" s="56">
        <v>1100.9038451804486</v>
      </c>
      <c r="O417" s="53">
        <v>1.06</v>
      </c>
      <c r="P417" s="54">
        <v>1166.9580758912755</v>
      </c>
    </row>
    <row r="418" spans="10:16" x14ac:dyDescent="0.25">
      <c r="J418" s="66">
        <v>415</v>
      </c>
      <c r="K418" s="53" t="s">
        <v>282</v>
      </c>
      <c r="L418" s="53" t="s">
        <v>0</v>
      </c>
      <c r="M418" s="1">
        <v>1.3719907407407408</v>
      </c>
      <c r="N418" s="56">
        <v>1100.8852707946685</v>
      </c>
      <c r="O418" s="53">
        <v>1.06</v>
      </c>
      <c r="P418" s="54">
        <v>1166.9383870423487</v>
      </c>
    </row>
    <row r="419" spans="10:16" x14ac:dyDescent="0.25">
      <c r="J419" s="66">
        <v>416</v>
      </c>
      <c r="K419" s="53" t="s">
        <v>283</v>
      </c>
      <c r="L419" s="53" t="s">
        <v>3</v>
      </c>
      <c r="M419" s="69">
        <v>0.38436342592592593</v>
      </c>
      <c r="N419" s="56">
        <v>1116.5617754223251</v>
      </c>
      <c r="O419" s="53">
        <v>1.0449999999999999</v>
      </c>
      <c r="P419" s="54">
        <f>+N419*O419</f>
        <v>1166.8070553163298</v>
      </c>
    </row>
    <row r="420" spans="10:16" x14ac:dyDescent="0.25">
      <c r="J420" s="66">
        <v>417</v>
      </c>
      <c r="K420" s="52" t="s">
        <v>1469</v>
      </c>
      <c r="L420" s="53" t="s">
        <v>1472</v>
      </c>
      <c r="M420" s="69">
        <v>0.81953703703703706</v>
      </c>
      <c r="N420" s="52"/>
      <c r="O420" s="52"/>
      <c r="P420" s="54">
        <v>1166.7925940571688</v>
      </c>
    </row>
    <row r="421" spans="10:16" x14ac:dyDescent="0.25">
      <c r="J421" s="66">
        <v>418</v>
      </c>
      <c r="K421" s="53" t="s">
        <v>284</v>
      </c>
      <c r="L421" s="53" t="s">
        <v>37</v>
      </c>
      <c r="M421" s="55">
        <v>0.41020833333333334</v>
      </c>
      <c r="N421" s="56">
        <v>1032.2936064556177</v>
      </c>
      <c r="O421" s="53">
        <v>1.1299999999999999</v>
      </c>
      <c r="P421" s="54">
        <v>1166.4917752948479</v>
      </c>
    </row>
    <row r="422" spans="10:16" x14ac:dyDescent="0.25">
      <c r="J422" s="66">
        <v>419</v>
      </c>
      <c r="K422" s="53" t="s">
        <v>285</v>
      </c>
      <c r="L422" s="53" t="s">
        <v>0</v>
      </c>
      <c r="M422" s="1">
        <v>1.3727893518518519</v>
      </c>
      <c r="N422" s="56">
        <v>1100.2448380814271</v>
      </c>
      <c r="O422" s="53">
        <v>1.06</v>
      </c>
      <c r="P422" s="54">
        <v>1166.2595283663129</v>
      </c>
    </row>
    <row r="423" spans="10:16" x14ac:dyDescent="0.25">
      <c r="J423" s="66">
        <v>420</v>
      </c>
      <c r="K423" s="53" t="s">
        <v>1173</v>
      </c>
      <c r="L423" s="53" t="s">
        <v>1186</v>
      </c>
      <c r="M423" s="69">
        <v>0.31525462962962963</v>
      </c>
      <c r="N423" s="52"/>
      <c r="O423" s="52"/>
      <c r="P423" s="54">
        <v>1166.0382553785153</v>
      </c>
    </row>
    <row r="424" spans="10:16" x14ac:dyDescent="0.25">
      <c r="J424" s="66">
        <v>421</v>
      </c>
      <c r="K424" s="52" t="s">
        <v>1470</v>
      </c>
      <c r="L424" s="53" t="s">
        <v>1472</v>
      </c>
      <c r="M424" s="69">
        <v>0.82006944444444441</v>
      </c>
      <c r="N424" s="52"/>
      <c r="O424" s="52"/>
      <c r="P424" s="54">
        <v>1166.0350862336638</v>
      </c>
    </row>
    <row r="425" spans="10:16" x14ac:dyDescent="0.25">
      <c r="J425" s="66">
        <v>422</v>
      </c>
      <c r="K425" s="53" t="s">
        <v>286</v>
      </c>
      <c r="L425" s="53" t="s">
        <v>33</v>
      </c>
      <c r="M425" s="69">
        <v>0.32052083333333331</v>
      </c>
      <c r="N425" s="53"/>
      <c r="O425" s="53"/>
      <c r="P425" s="54">
        <v>1165.9287184487055</v>
      </c>
    </row>
    <row r="426" spans="10:16" x14ac:dyDescent="0.25">
      <c r="J426" s="66">
        <v>423</v>
      </c>
      <c r="K426" s="53" t="s">
        <v>287</v>
      </c>
      <c r="L426" s="53" t="s">
        <v>41</v>
      </c>
      <c r="M426" s="55">
        <v>0.38160879629629635</v>
      </c>
      <c r="N426" s="56">
        <v>1104.7575141791269</v>
      </c>
      <c r="O426" s="53">
        <v>1.054</v>
      </c>
      <c r="P426" s="54">
        <v>1164.4144199447999</v>
      </c>
    </row>
    <row r="427" spans="10:16" x14ac:dyDescent="0.25">
      <c r="J427" s="66">
        <v>424</v>
      </c>
      <c r="K427" s="52" t="s">
        <v>1471</v>
      </c>
      <c r="L427" s="53" t="s">
        <v>1472</v>
      </c>
      <c r="M427" s="69">
        <v>0.82131944444444438</v>
      </c>
      <c r="N427" s="52"/>
      <c r="O427" s="52"/>
      <c r="P427" s="54">
        <v>1164.2604492545308</v>
      </c>
    </row>
    <row r="428" spans="10:16" x14ac:dyDescent="0.25">
      <c r="J428" s="66">
        <v>425</v>
      </c>
      <c r="K428" s="53" t="s">
        <v>288</v>
      </c>
      <c r="L428" s="53" t="s">
        <v>3</v>
      </c>
      <c r="M428" s="69">
        <v>0.38520833333333332</v>
      </c>
      <c r="N428" s="56">
        <v>1114.1127336097591</v>
      </c>
      <c r="O428" s="53">
        <v>1.0449999999999999</v>
      </c>
      <c r="P428" s="54">
        <f>+N428*O428</f>
        <v>1164.2478066221981</v>
      </c>
    </row>
    <row r="429" spans="10:16" x14ac:dyDescent="0.25">
      <c r="J429" s="66">
        <v>426</v>
      </c>
      <c r="K429" s="53" t="s">
        <v>289</v>
      </c>
      <c r="L429" s="53" t="s">
        <v>37</v>
      </c>
      <c r="M429" s="55">
        <v>0.41100694444444441</v>
      </c>
      <c r="N429" s="56">
        <v>1030.2877981470531</v>
      </c>
      <c r="O429" s="53">
        <v>1.1299999999999999</v>
      </c>
      <c r="P429" s="54">
        <v>1164.2252119061698</v>
      </c>
    </row>
    <row r="430" spans="10:16" x14ac:dyDescent="0.25">
      <c r="J430" s="66">
        <v>427</v>
      </c>
      <c r="K430" s="53" t="s">
        <v>290</v>
      </c>
      <c r="L430" s="53" t="s">
        <v>37</v>
      </c>
      <c r="M430" s="55">
        <v>0.41101851851851851</v>
      </c>
      <c r="N430" s="56">
        <v>1030.2587857625592</v>
      </c>
      <c r="O430" s="53">
        <v>1.1299999999999999</v>
      </c>
      <c r="P430" s="54">
        <v>1164.1924279116918</v>
      </c>
    </row>
    <row r="431" spans="10:16" x14ac:dyDescent="0.25">
      <c r="J431" s="66">
        <v>428</v>
      </c>
      <c r="K431" s="53" t="s">
        <v>291</v>
      </c>
      <c r="L431" s="53" t="s">
        <v>48</v>
      </c>
      <c r="M431" s="55">
        <v>0.32403935185185184</v>
      </c>
      <c r="N431" s="56">
        <v>1027.9737114690861</v>
      </c>
      <c r="O431" s="53">
        <v>1.1299999999999999</v>
      </c>
      <c r="P431" s="54">
        <v>1161.6102939600671</v>
      </c>
    </row>
    <row r="432" spans="10:16" x14ac:dyDescent="0.25">
      <c r="J432" s="66">
        <v>429</v>
      </c>
      <c r="K432" s="53" t="s">
        <v>1174</v>
      </c>
      <c r="L432" s="53" t="s">
        <v>1186</v>
      </c>
      <c r="M432" s="69">
        <v>0.31650462962962961</v>
      </c>
      <c r="N432" s="52"/>
      <c r="O432" s="52"/>
      <c r="P432" s="54">
        <v>1161.433116360711</v>
      </c>
    </row>
    <row r="433" spans="10:16" x14ac:dyDescent="0.25">
      <c r="J433" s="66">
        <v>430</v>
      </c>
      <c r="K433" s="53" t="s">
        <v>292</v>
      </c>
      <c r="L433" s="53" t="s">
        <v>3</v>
      </c>
      <c r="M433" s="69">
        <v>0.38638888888888889</v>
      </c>
      <c r="N433" s="56">
        <v>1110.7087227414329</v>
      </c>
      <c r="O433" s="53">
        <v>1.0449999999999999</v>
      </c>
      <c r="P433" s="54">
        <v>1161</v>
      </c>
    </row>
    <row r="434" spans="10:16" x14ac:dyDescent="0.25">
      <c r="J434" s="66">
        <v>431</v>
      </c>
      <c r="K434" s="57" t="s">
        <v>293</v>
      </c>
      <c r="L434" s="57" t="s">
        <v>1</v>
      </c>
      <c r="M434" s="70">
        <v>0.73972222222222228</v>
      </c>
      <c r="N434" s="57"/>
      <c r="O434" s="57"/>
      <c r="P434" s="60">
        <v>1157.9672049067467</v>
      </c>
    </row>
    <row r="435" spans="10:16" x14ac:dyDescent="0.25">
      <c r="J435" s="66">
        <v>432</v>
      </c>
      <c r="K435" s="57" t="s">
        <v>1175</v>
      </c>
      <c r="L435" s="57" t="s">
        <v>1186</v>
      </c>
      <c r="M435" s="70">
        <v>0.31768518518518518</v>
      </c>
      <c r="N435" s="61"/>
      <c r="O435" s="61"/>
      <c r="P435" s="60">
        <v>1157.1170941416497</v>
      </c>
    </row>
    <row r="436" spans="10:16" x14ac:dyDescent="0.25">
      <c r="J436" s="66">
        <v>433</v>
      </c>
      <c r="K436" s="57" t="s">
        <v>294</v>
      </c>
      <c r="L436" s="57" t="s">
        <v>3</v>
      </c>
      <c r="M436" s="70">
        <v>0.38806712962962964</v>
      </c>
      <c r="N436" s="59">
        <v>1105.9053356795609</v>
      </c>
      <c r="O436" s="57">
        <v>1.0449999999999999</v>
      </c>
      <c r="P436" s="60">
        <f>+N436*O436</f>
        <v>1155.6710757851411</v>
      </c>
    </row>
    <row r="437" spans="10:16" x14ac:dyDescent="0.25">
      <c r="J437" s="66">
        <v>434</v>
      </c>
      <c r="K437" s="57" t="s">
        <v>295</v>
      </c>
      <c r="L437" s="57" t="s">
        <v>3</v>
      </c>
      <c r="M437" s="70">
        <v>0.38807870370370368</v>
      </c>
      <c r="N437" s="59">
        <v>1105.872353116612</v>
      </c>
      <c r="O437" s="57">
        <v>1.0449999999999999</v>
      </c>
      <c r="P437" s="60">
        <f>+N437*O437</f>
        <v>1155.6366090068595</v>
      </c>
    </row>
    <row r="438" spans="10:16" x14ac:dyDescent="0.25">
      <c r="J438" s="66">
        <v>435</v>
      </c>
      <c r="K438" s="57" t="s">
        <v>296</v>
      </c>
      <c r="L438" s="57" t="s">
        <v>48</v>
      </c>
      <c r="M438" s="58">
        <v>0.32604166666666667</v>
      </c>
      <c r="N438" s="59">
        <v>1021.6606318778843</v>
      </c>
      <c r="O438" s="57">
        <v>1.1299999999999999</v>
      </c>
      <c r="P438" s="60">
        <v>1154.476514022009</v>
      </c>
    </row>
    <row r="439" spans="10:16" x14ac:dyDescent="0.25">
      <c r="J439" s="66">
        <v>436</v>
      </c>
      <c r="K439" s="57" t="s">
        <v>297</v>
      </c>
      <c r="L439" s="57" t="s">
        <v>3</v>
      </c>
      <c r="M439" s="70">
        <v>0.38861111111111107</v>
      </c>
      <c r="N439" s="59">
        <v>1104.3572790088158</v>
      </c>
      <c r="O439" s="57">
        <v>1.0449999999999999</v>
      </c>
      <c r="P439" s="60">
        <f>+N439*O439</f>
        <v>1154.0533565642124</v>
      </c>
    </row>
    <row r="440" spans="10:16" x14ac:dyDescent="0.25">
      <c r="J440" s="66">
        <v>437</v>
      </c>
      <c r="K440" s="57" t="s">
        <v>298</v>
      </c>
      <c r="L440" s="57" t="s">
        <v>48</v>
      </c>
      <c r="M440" s="58">
        <v>0.32679398148148148</v>
      </c>
      <c r="N440" s="59">
        <v>1019.3086594652028</v>
      </c>
      <c r="O440" s="57">
        <v>1.1299999999999999</v>
      </c>
      <c r="P440" s="60">
        <v>1151.8187851956791</v>
      </c>
    </row>
    <row r="441" spans="10:16" x14ac:dyDescent="0.25">
      <c r="J441" s="66">
        <v>438</v>
      </c>
      <c r="K441" s="57" t="s">
        <v>299</v>
      </c>
      <c r="L441" s="57" t="s">
        <v>3</v>
      </c>
      <c r="M441" s="70">
        <v>0.3894097222222222</v>
      </c>
      <c r="N441" s="59">
        <v>1102.0924357259623</v>
      </c>
      <c r="O441" s="57">
        <v>1.0449999999999999</v>
      </c>
      <c r="P441" s="60">
        <f>+N441*O441</f>
        <v>1151.6865953336305</v>
      </c>
    </row>
    <row r="442" spans="10:16" x14ac:dyDescent="0.25">
      <c r="J442" s="66">
        <v>439</v>
      </c>
      <c r="K442" s="57" t="s">
        <v>300</v>
      </c>
      <c r="L442" s="57" t="s">
        <v>48</v>
      </c>
      <c r="M442" s="58">
        <v>0.32699074074074075</v>
      </c>
      <c r="N442" s="59">
        <v>1018.6953136061164</v>
      </c>
      <c r="O442" s="57">
        <v>1.1299999999999999</v>
      </c>
      <c r="P442" s="60">
        <v>1151.1257043749115</v>
      </c>
    </row>
    <row r="443" spans="10:16" x14ac:dyDescent="0.25">
      <c r="J443" s="66">
        <v>440</v>
      </c>
      <c r="K443" s="57" t="s">
        <v>301</v>
      </c>
      <c r="L443" s="57" t="s">
        <v>3</v>
      </c>
      <c r="M443" s="70">
        <v>0.38984953703703701</v>
      </c>
      <c r="N443" s="59">
        <v>1100.8490930142802</v>
      </c>
      <c r="O443" s="57">
        <v>1.0449999999999999</v>
      </c>
      <c r="P443" s="60">
        <f>+N443*O443</f>
        <v>1150.3873021999227</v>
      </c>
    </row>
    <row r="444" spans="10:16" x14ac:dyDescent="0.25">
      <c r="J444" s="66">
        <v>441</v>
      </c>
      <c r="K444" s="57" t="s">
        <v>302</v>
      </c>
      <c r="L444" s="57" t="s">
        <v>3</v>
      </c>
      <c r="M444" s="70">
        <v>0.38984953703703701</v>
      </c>
      <c r="N444" s="59">
        <v>1100.8490930142802</v>
      </c>
      <c r="O444" s="57">
        <v>1.0449999999999999</v>
      </c>
      <c r="P444" s="60">
        <f>+N444*O444</f>
        <v>1150.3873021999227</v>
      </c>
    </row>
    <row r="445" spans="10:16" x14ac:dyDescent="0.25">
      <c r="J445" s="66">
        <v>442</v>
      </c>
      <c r="K445" s="57" t="s">
        <v>1177</v>
      </c>
      <c r="L445" s="57" t="s">
        <v>1186</v>
      </c>
      <c r="M445" s="70">
        <v>0.32032407407407409</v>
      </c>
      <c r="N445" s="61"/>
      <c r="O445" s="61"/>
      <c r="P445" s="60">
        <v>1147.584549790432</v>
      </c>
    </row>
    <row r="446" spans="10:16" x14ac:dyDescent="0.25">
      <c r="J446" s="66">
        <v>443</v>
      </c>
      <c r="K446" s="57" t="s">
        <v>304</v>
      </c>
      <c r="L446" s="57" t="s">
        <v>37</v>
      </c>
      <c r="M446" s="58">
        <v>0.41711805555555559</v>
      </c>
      <c r="N446" s="59">
        <v>1015.1932628541302</v>
      </c>
      <c r="O446" s="57">
        <v>1.1299999999999999</v>
      </c>
      <c r="P446" s="60">
        <v>1147.168387025167</v>
      </c>
    </row>
    <row r="447" spans="10:16" x14ac:dyDescent="0.25">
      <c r="J447" s="66">
        <v>444</v>
      </c>
      <c r="K447" s="57" t="s">
        <v>1178</v>
      </c>
      <c r="L447" s="57" t="s">
        <v>1186</v>
      </c>
      <c r="M447" s="70">
        <v>0.32109953703703703</v>
      </c>
      <c r="N447" s="61"/>
      <c r="O447" s="61"/>
      <c r="P447" s="60">
        <v>1144.8131060087228</v>
      </c>
    </row>
    <row r="448" spans="10:16" x14ac:dyDescent="0.25">
      <c r="J448" s="66">
        <v>445</v>
      </c>
      <c r="K448" s="57" t="s">
        <v>305</v>
      </c>
      <c r="L448" s="57" t="s">
        <v>9</v>
      </c>
      <c r="M448" s="70">
        <v>0.25946759259259261</v>
      </c>
      <c r="N448" s="57"/>
      <c r="O448" s="57"/>
      <c r="P448" s="60">
        <v>1144.5688732268713</v>
      </c>
    </row>
    <row r="449" spans="10:16" x14ac:dyDescent="0.25">
      <c r="J449" s="66">
        <v>446</v>
      </c>
      <c r="K449" s="57" t="s">
        <v>306</v>
      </c>
      <c r="L449" s="57" t="s">
        <v>3</v>
      </c>
      <c r="M449" s="70">
        <v>0.39190972222222226</v>
      </c>
      <c r="N449" s="59">
        <v>1095.0621659135877</v>
      </c>
      <c r="O449" s="57">
        <v>1.0449999999999999</v>
      </c>
      <c r="P449" s="60">
        <f>+N449*O449</f>
        <v>1144.3399633796992</v>
      </c>
    </row>
    <row r="450" spans="10:16" x14ac:dyDescent="0.25">
      <c r="J450" s="66">
        <v>447</v>
      </c>
      <c r="K450" s="57" t="s">
        <v>307</v>
      </c>
      <c r="L450" s="57" t="s">
        <v>48</v>
      </c>
      <c r="M450" s="58">
        <v>0.32903935185185185</v>
      </c>
      <c r="N450" s="59">
        <v>1012.3528791023251</v>
      </c>
      <c r="O450" s="57">
        <v>1.1299999999999999</v>
      </c>
      <c r="P450" s="60">
        <v>1143.9587533856272</v>
      </c>
    </row>
    <row r="451" spans="10:16" x14ac:dyDescent="0.25">
      <c r="J451" s="66">
        <v>448</v>
      </c>
      <c r="K451" s="57" t="s">
        <v>308</v>
      </c>
      <c r="L451" s="57" t="s">
        <v>33</v>
      </c>
      <c r="M451" s="70">
        <v>0.32679398148148148</v>
      </c>
      <c r="N451" s="57"/>
      <c r="O451" s="57"/>
      <c r="P451" s="60">
        <v>1143.5475119532493</v>
      </c>
    </row>
    <row r="452" spans="10:16" x14ac:dyDescent="0.25">
      <c r="J452" s="66">
        <v>449</v>
      </c>
      <c r="K452" s="57" t="s">
        <v>309</v>
      </c>
      <c r="L452" s="57" t="s">
        <v>0</v>
      </c>
      <c r="M452" s="8">
        <v>1.4005439814814815</v>
      </c>
      <c r="N452" s="59">
        <v>1078.4412472005752</v>
      </c>
      <c r="O452" s="57">
        <v>1.06</v>
      </c>
      <c r="P452" s="60">
        <v>1143.1477220326096</v>
      </c>
    </row>
    <row r="453" spans="10:16" x14ac:dyDescent="0.25">
      <c r="J453" s="66">
        <v>450</v>
      </c>
      <c r="K453" s="57" t="s">
        <v>310</v>
      </c>
      <c r="L453" s="57" t="s">
        <v>3</v>
      </c>
      <c r="M453" s="70">
        <v>0.39219907407407412</v>
      </c>
      <c r="N453" s="59">
        <v>1094.2542642979399</v>
      </c>
      <c r="O453" s="57">
        <v>1.0449999999999999</v>
      </c>
      <c r="P453" s="60">
        <v>1143</v>
      </c>
    </row>
    <row r="454" spans="10:16" x14ac:dyDescent="0.25">
      <c r="J454" s="66">
        <v>451</v>
      </c>
      <c r="K454" s="57" t="s">
        <v>311</v>
      </c>
      <c r="L454" s="57" t="s">
        <v>0</v>
      </c>
      <c r="M454" s="8">
        <v>1.4009722222222223</v>
      </c>
      <c r="N454" s="59">
        <v>1078.1115957833515</v>
      </c>
      <c r="O454" s="57">
        <v>1.06</v>
      </c>
      <c r="P454" s="60">
        <v>1142.7982915303526</v>
      </c>
    </row>
    <row r="455" spans="10:16" x14ac:dyDescent="0.25">
      <c r="J455" s="66">
        <v>452</v>
      </c>
      <c r="K455" s="57" t="s">
        <v>312</v>
      </c>
      <c r="L455" s="57" t="s">
        <v>0</v>
      </c>
      <c r="M455" s="8">
        <v>1.4009722222222223</v>
      </c>
      <c r="N455" s="59">
        <v>1078.1115957833515</v>
      </c>
      <c r="O455" s="57">
        <v>1.06</v>
      </c>
      <c r="P455" s="60">
        <v>1142.7982915303526</v>
      </c>
    </row>
    <row r="456" spans="10:16" x14ac:dyDescent="0.25">
      <c r="J456" s="66">
        <v>453</v>
      </c>
      <c r="K456" s="57" t="s">
        <v>313</v>
      </c>
      <c r="L456" s="57" t="s">
        <v>0</v>
      </c>
      <c r="M456" s="8">
        <v>1.4012037037037037</v>
      </c>
      <c r="N456" s="59">
        <v>1077.9334897244432</v>
      </c>
      <c r="O456" s="57">
        <v>1.06</v>
      </c>
      <c r="P456" s="60">
        <v>1142.6094991079099</v>
      </c>
    </row>
    <row r="457" spans="10:16" x14ac:dyDescent="0.25">
      <c r="J457" s="66">
        <v>454</v>
      </c>
      <c r="K457" s="57" t="s">
        <v>314</v>
      </c>
      <c r="L457" s="57" t="s">
        <v>9</v>
      </c>
      <c r="M457" s="70">
        <v>0.26020833333333332</v>
      </c>
      <c r="N457" s="57"/>
      <c r="O457" s="57"/>
      <c r="P457" s="60">
        <v>1141.3106040387868</v>
      </c>
    </row>
    <row r="458" spans="10:16" x14ac:dyDescent="0.25">
      <c r="J458" s="66">
        <v>455</v>
      </c>
      <c r="K458" s="57" t="s">
        <v>315</v>
      </c>
      <c r="L458" s="57" t="s">
        <v>48</v>
      </c>
      <c r="M458" s="58">
        <v>0.3298726851851852</v>
      </c>
      <c r="N458" s="59">
        <v>1009.7954457738325</v>
      </c>
      <c r="O458" s="57">
        <v>1.1299999999999999</v>
      </c>
      <c r="P458" s="60">
        <v>1141.0688537244307</v>
      </c>
    </row>
    <row r="459" spans="10:16" x14ac:dyDescent="0.25">
      <c r="J459" s="66">
        <v>456</v>
      </c>
      <c r="K459" s="57" t="s">
        <v>316</v>
      </c>
      <c r="L459" s="57" t="s">
        <v>48</v>
      </c>
      <c r="M459" s="58">
        <v>0.33005787037037038</v>
      </c>
      <c r="N459" s="59">
        <v>1009.22888101834</v>
      </c>
      <c r="O459" s="57">
        <v>1.1299999999999999</v>
      </c>
      <c r="P459" s="60">
        <v>1140.428635550724</v>
      </c>
    </row>
    <row r="460" spans="10:16" x14ac:dyDescent="0.25">
      <c r="J460" s="66">
        <v>457</v>
      </c>
      <c r="K460" s="57" t="s">
        <v>317</v>
      </c>
      <c r="L460" s="57" t="s">
        <v>37</v>
      </c>
      <c r="M460" s="58">
        <v>0.41965277777777782</v>
      </c>
      <c r="N460" s="59">
        <v>1009.0614485079154</v>
      </c>
      <c r="O460" s="57">
        <v>1.1299999999999999</v>
      </c>
      <c r="P460" s="60">
        <v>1140.2394368139444</v>
      </c>
    </row>
    <row r="461" spans="10:16" x14ac:dyDescent="0.25">
      <c r="J461" s="66">
        <v>458</v>
      </c>
      <c r="K461" s="57" t="s">
        <v>318</v>
      </c>
      <c r="L461" s="57" t="s">
        <v>0</v>
      </c>
      <c r="M461" s="8">
        <v>1.4070023148148147</v>
      </c>
      <c r="N461" s="59">
        <v>1073.491054168552</v>
      </c>
      <c r="O461" s="57">
        <v>1.06</v>
      </c>
      <c r="P461" s="60">
        <v>1137.9005174186652</v>
      </c>
    </row>
    <row r="462" spans="10:16" x14ac:dyDescent="0.25">
      <c r="J462" s="66">
        <v>459</v>
      </c>
      <c r="K462" s="57" t="s">
        <v>436</v>
      </c>
      <c r="L462" s="57" t="s">
        <v>421</v>
      </c>
      <c r="M462" s="58">
        <v>0.28346064814814814</v>
      </c>
      <c r="N462" s="59">
        <v>1043.7581152260013</v>
      </c>
      <c r="O462" s="57">
        <v>1.0900000000000001</v>
      </c>
      <c r="P462" s="60">
        <v>1137.6963455963416</v>
      </c>
    </row>
    <row r="463" spans="10:16" x14ac:dyDescent="0.25">
      <c r="J463" s="66">
        <v>460</v>
      </c>
      <c r="K463" s="57" t="s">
        <v>437</v>
      </c>
      <c r="L463" s="57" t="s">
        <v>421</v>
      </c>
      <c r="M463" s="58">
        <v>0.28366898148148151</v>
      </c>
      <c r="N463" s="59">
        <v>1042.991554122975</v>
      </c>
      <c r="O463" s="57">
        <v>1.0900000000000001</v>
      </c>
      <c r="P463" s="60">
        <v>1136.8607939940428</v>
      </c>
    </row>
    <row r="464" spans="10:16" x14ac:dyDescent="0.25">
      <c r="J464" s="66">
        <v>461</v>
      </c>
      <c r="K464" s="57" t="s">
        <v>319</v>
      </c>
      <c r="L464" s="57" t="s">
        <v>3</v>
      </c>
      <c r="M464" s="70">
        <v>0.39568287037037037</v>
      </c>
      <c r="N464" s="59">
        <v>1084.6198847515136</v>
      </c>
      <c r="O464" s="57">
        <v>1.0449999999999999</v>
      </c>
      <c r="P464" s="60">
        <f>+N464*O464</f>
        <v>1133.4277795653315</v>
      </c>
    </row>
    <row r="465" spans="10:16" x14ac:dyDescent="0.25">
      <c r="J465" s="66">
        <v>462</v>
      </c>
      <c r="K465" s="57" t="s">
        <v>1179</v>
      </c>
      <c r="L465" s="57" t="s">
        <v>1186</v>
      </c>
      <c r="M465" s="70">
        <v>0.3246412037037037</v>
      </c>
      <c r="N465" s="61"/>
      <c r="O465" s="61"/>
      <c r="P465" s="60">
        <v>1132.3237905094657</v>
      </c>
    </row>
    <row r="466" spans="10:16" x14ac:dyDescent="0.25">
      <c r="J466" s="66">
        <v>463</v>
      </c>
      <c r="K466" s="57" t="s">
        <v>320</v>
      </c>
      <c r="L466" s="57" t="s">
        <v>3</v>
      </c>
      <c r="M466" s="70">
        <v>0.39624999999999999</v>
      </c>
      <c r="N466" s="59">
        <v>1083.0675312536512</v>
      </c>
      <c r="O466" s="57">
        <v>1.0449999999999999</v>
      </c>
      <c r="P466" s="60">
        <f>+N466*O466</f>
        <v>1131.8055701600654</v>
      </c>
    </row>
    <row r="467" spans="10:16" x14ac:dyDescent="0.25">
      <c r="J467" s="66">
        <v>464</v>
      </c>
      <c r="K467" s="57" t="s">
        <v>321</v>
      </c>
      <c r="L467" s="57" t="s">
        <v>48</v>
      </c>
      <c r="M467" s="58">
        <v>0.33270833333333333</v>
      </c>
      <c r="N467" s="59">
        <v>1001.1890349961735</v>
      </c>
      <c r="O467" s="57">
        <v>1.1299999999999999</v>
      </c>
      <c r="P467" s="60">
        <v>1131.3436095456759</v>
      </c>
    </row>
    <row r="468" spans="10:16" x14ac:dyDescent="0.25">
      <c r="J468" s="66">
        <v>465</v>
      </c>
      <c r="K468" s="57" t="s">
        <v>322</v>
      </c>
      <c r="L468" s="57" t="s">
        <v>48</v>
      </c>
      <c r="M468" s="58">
        <v>0.33271990740740742</v>
      </c>
      <c r="N468" s="59">
        <v>1001.1542073955543</v>
      </c>
      <c r="O468" s="57">
        <v>1.1299999999999999</v>
      </c>
      <c r="P468" s="60">
        <v>1131.3042543569763</v>
      </c>
    </row>
    <row r="469" spans="10:16" x14ac:dyDescent="0.25">
      <c r="J469" s="66">
        <v>466</v>
      </c>
      <c r="K469" s="57" t="s">
        <v>323</v>
      </c>
      <c r="L469" s="57" t="s">
        <v>9</v>
      </c>
      <c r="M469" s="70">
        <v>0.26253472222222224</v>
      </c>
      <c r="N469" s="57"/>
      <c r="O469" s="57"/>
      <c r="P469" s="60">
        <v>1131.1971520521977</v>
      </c>
    </row>
    <row r="470" spans="10:16" x14ac:dyDescent="0.25">
      <c r="J470" s="66">
        <v>467</v>
      </c>
      <c r="K470" s="57" t="s">
        <v>324</v>
      </c>
      <c r="L470" s="57" t="s">
        <v>9</v>
      </c>
      <c r="M470" s="70">
        <v>0.26268518518518519</v>
      </c>
      <c r="N470" s="57"/>
      <c r="O470" s="57"/>
      <c r="P470" s="60">
        <v>1130.5492157208319</v>
      </c>
    </row>
    <row r="471" spans="10:16" x14ac:dyDescent="0.25">
      <c r="J471" s="66">
        <v>468</v>
      </c>
      <c r="K471" s="57" t="s">
        <v>325</v>
      </c>
      <c r="L471" s="57" t="s">
        <v>33</v>
      </c>
      <c r="M471" s="70">
        <v>0.33104166666666668</v>
      </c>
      <c r="N471" s="57"/>
      <c r="O471" s="57"/>
      <c r="P471" s="60">
        <v>1128.8743444514369</v>
      </c>
    </row>
    <row r="472" spans="10:16" x14ac:dyDescent="0.25">
      <c r="J472" s="66">
        <v>469</v>
      </c>
      <c r="K472" s="57" t="s">
        <v>326</v>
      </c>
      <c r="L472" s="57" t="s">
        <v>9</v>
      </c>
      <c r="M472" s="70">
        <v>0.26310185185185186</v>
      </c>
      <c r="N472" s="57"/>
      <c r="O472" s="57"/>
      <c r="P472" s="60">
        <v>1128.7587981699808</v>
      </c>
    </row>
    <row r="473" spans="10:16" x14ac:dyDescent="0.25">
      <c r="J473" s="66">
        <v>470</v>
      </c>
      <c r="K473" s="57" t="s">
        <v>327</v>
      </c>
      <c r="L473" s="57" t="s">
        <v>3</v>
      </c>
      <c r="M473" s="70">
        <v>0.39754629629629629</v>
      </c>
      <c r="N473" s="59">
        <v>1079.5359264003725</v>
      </c>
      <c r="O473" s="57">
        <v>1.0449999999999999</v>
      </c>
      <c r="P473" s="60">
        <f>+N473*O473</f>
        <v>1128.1150430883893</v>
      </c>
    </row>
    <row r="474" spans="10:16" x14ac:dyDescent="0.25">
      <c r="J474" s="66">
        <v>471</v>
      </c>
      <c r="K474" s="57" t="s">
        <v>328</v>
      </c>
      <c r="L474" s="57" t="s">
        <v>9</v>
      </c>
      <c r="M474" s="70">
        <v>0.26331018518518517</v>
      </c>
      <c r="N474" s="57"/>
      <c r="O474" s="57"/>
      <c r="P474" s="60">
        <v>1127.8657142857144</v>
      </c>
    </row>
    <row r="475" spans="10:16" x14ac:dyDescent="0.25">
      <c r="J475" s="66">
        <v>472</v>
      </c>
      <c r="K475" s="57" t="s">
        <v>329</v>
      </c>
      <c r="L475" s="57" t="s">
        <v>37</v>
      </c>
      <c r="M475" s="58">
        <v>0.42431712962962959</v>
      </c>
      <c r="N475" s="59">
        <v>997.96923160852145</v>
      </c>
      <c r="O475" s="57">
        <v>1.1299999999999999</v>
      </c>
      <c r="P475" s="60">
        <v>1127.7052317176292</v>
      </c>
    </row>
    <row r="476" spans="10:16" x14ac:dyDescent="0.25">
      <c r="J476" s="66">
        <v>473</v>
      </c>
      <c r="K476" s="57" t="s">
        <v>330</v>
      </c>
      <c r="L476" s="57" t="s">
        <v>1</v>
      </c>
      <c r="M476" s="70">
        <v>0.76008101851851861</v>
      </c>
      <c r="N476" s="57"/>
      <c r="O476" s="57"/>
      <c r="P476" s="60">
        <v>1126.9510133849035</v>
      </c>
    </row>
    <row r="477" spans="10:16" x14ac:dyDescent="0.25">
      <c r="J477" s="66">
        <v>474</v>
      </c>
      <c r="K477" s="57" t="s">
        <v>438</v>
      </c>
      <c r="L477" s="57" t="s">
        <v>421</v>
      </c>
      <c r="M477" s="58">
        <v>0.28670138888888891</v>
      </c>
      <c r="N477" s="59">
        <v>1031.9599531710467</v>
      </c>
      <c r="O477" s="57">
        <v>1.0900000000000001</v>
      </c>
      <c r="P477" s="60">
        <v>1124.836348956441</v>
      </c>
    </row>
    <row r="478" spans="10:16" ht="15.75" thickBot="1" x14ac:dyDescent="0.3">
      <c r="J478" s="66">
        <v>475</v>
      </c>
      <c r="K478" s="62" t="s">
        <v>332</v>
      </c>
      <c r="L478" s="62" t="s">
        <v>48</v>
      </c>
      <c r="M478" s="116">
        <v>0.33482638888888888</v>
      </c>
      <c r="N478" s="118">
        <v>994.8556811504028</v>
      </c>
      <c r="O478" s="62">
        <v>1.1299999999999999</v>
      </c>
      <c r="P478" s="63">
        <v>1124.1869196999551</v>
      </c>
    </row>
    <row r="479" spans="10:16" x14ac:dyDescent="0.25">
      <c r="J479" s="66">
        <v>476</v>
      </c>
      <c r="K479" s="110" t="s">
        <v>333</v>
      </c>
      <c r="L479" s="110" t="s">
        <v>3</v>
      </c>
      <c r="M479" s="111">
        <v>0.39905092592592589</v>
      </c>
      <c r="N479" s="113">
        <v>1075.4655142409654</v>
      </c>
      <c r="O479" s="110">
        <v>1.0449999999999999</v>
      </c>
      <c r="P479" s="113">
        <f>+N479*O479</f>
        <v>1123.8614623818087</v>
      </c>
    </row>
    <row r="480" spans="10:16" x14ac:dyDescent="0.25">
      <c r="J480" s="66">
        <v>477</v>
      </c>
      <c r="K480" s="110" t="s">
        <v>334</v>
      </c>
      <c r="L480" s="110" t="s">
        <v>3</v>
      </c>
      <c r="M480" s="111">
        <v>0.39928240740740745</v>
      </c>
      <c r="N480" s="113">
        <v>1074.8420198272363</v>
      </c>
      <c r="O480" s="110">
        <v>1.0449999999999999</v>
      </c>
      <c r="P480" s="113">
        <f>+N480*O480</f>
        <v>1123.209910719462</v>
      </c>
    </row>
    <row r="481" spans="10:16" x14ac:dyDescent="0.25">
      <c r="J481" s="66">
        <v>478</v>
      </c>
      <c r="K481" s="110" t="s">
        <v>335</v>
      </c>
      <c r="L481" s="110" t="s">
        <v>0</v>
      </c>
      <c r="M481" s="115">
        <v>1.4260995370370371</v>
      </c>
      <c r="N481" s="113">
        <v>1059.1156920829444</v>
      </c>
      <c r="O481" s="110">
        <v>1.06</v>
      </c>
      <c r="P481" s="113">
        <v>1122.6626336079212</v>
      </c>
    </row>
    <row r="482" spans="10:16" x14ac:dyDescent="0.25">
      <c r="J482" s="66">
        <v>479</v>
      </c>
      <c r="K482" s="110" t="s">
        <v>336</v>
      </c>
      <c r="L482" s="110" t="s">
        <v>9</v>
      </c>
      <c r="M482" s="111">
        <v>0.26467592592592593</v>
      </c>
      <c r="N482" s="110"/>
      <c r="O482" s="110"/>
      <c r="P482" s="113">
        <v>1122.0458719608187</v>
      </c>
    </row>
    <row r="483" spans="10:16" x14ac:dyDescent="0.25">
      <c r="J483" s="66">
        <v>480</v>
      </c>
      <c r="K483" s="110" t="s">
        <v>337</v>
      </c>
      <c r="L483" s="110" t="s">
        <v>0</v>
      </c>
      <c r="M483" s="115">
        <v>1.4279398148148148</v>
      </c>
      <c r="N483" s="113">
        <v>1057.7507416473488</v>
      </c>
      <c r="O483" s="110">
        <v>1.06</v>
      </c>
      <c r="P483" s="113">
        <v>1121.2157861461899</v>
      </c>
    </row>
    <row r="484" spans="10:16" x14ac:dyDescent="0.25">
      <c r="J484" s="66">
        <v>481</v>
      </c>
      <c r="K484" s="110" t="s">
        <v>338</v>
      </c>
      <c r="L484" s="110" t="s">
        <v>0</v>
      </c>
      <c r="M484" s="115">
        <v>1.4289583333333333</v>
      </c>
      <c r="N484" s="113">
        <v>1056.9968087346715</v>
      </c>
      <c r="O484" s="110">
        <v>1.06</v>
      </c>
      <c r="P484" s="113">
        <v>1120.4166172587518</v>
      </c>
    </row>
    <row r="485" spans="10:16" x14ac:dyDescent="0.25">
      <c r="J485" s="66">
        <v>482</v>
      </c>
      <c r="K485" s="110" t="s">
        <v>339</v>
      </c>
      <c r="L485" s="110" t="s">
        <v>3</v>
      </c>
      <c r="M485" s="111">
        <v>0.40065972222222218</v>
      </c>
      <c r="N485" s="113">
        <v>1071.1471242453131</v>
      </c>
      <c r="O485" s="110">
        <v>1.0449999999999999</v>
      </c>
      <c r="P485" s="113">
        <f>+N485*O485</f>
        <v>1119.3487448363521</v>
      </c>
    </row>
    <row r="486" spans="10:16" x14ac:dyDescent="0.25">
      <c r="J486" s="66">
        <v>483</v>
      </c>
      <c r="K486" s="110" t="s">
        <v>340</v>
      </c>
      <c r="L486" s="110" t="s">
        <v>0</v>
      </c>
      <c r="M486" s="115">
        <v>1.4306712962962962</v>
      </c>
      <c r="N486" s="113">
        <v>1055.7312515168676</v>
      </c>
      <c r="O486" s="110">
        <v>1.06</v>
      </c>
      <c r="P486" s="113">
        <v>1119.0751266078796</v>
      </c>
    </row>
    <row r="487" spans="10:16" x14ac:dyDescent="0.25">
      <c r="J487" s="66">
        <v>484</v>
      </c>
      <c r="K487" s="110" t="s">
        <v>341</v>
      </c>
      <c r="L487" s="110" t="s">
        <v>48</v>
      </c>
      <c r="M487" s="112">
        <v>0.33658564814814818</v>
      </c>
      <c r="N487" s="113">
        <v>989.65578900312914</v>
      </c>
      <c r="O487" s="110">
        <v>1.1299999999999999</v>
      </c>
      <c r="P487" s="113">
        <v>1118.3110415735359</v>
      </c>
    </row>
    <row r="488" spans="10:16" x14ac:dyDescent="0.25">
      <c r="J488" s="66">
        <v>485</v>
      </c>
      <c r="K488" s="110" t="s">
        <v>342</v>
      </c>
      <c r="L488" s="110" t="s">
        <v>37</v>
      </c>
      <c r="M488" s="112">
        <v>0.4291666666666667</v>
      </c>
      <c r="N488" s="113">
        <v>986.69228694714127</v>
      </c>
      <c r="O488" s="110">
        <v>1.1299999999999999</v>
      </c>
      <c r="P488" s="113">
        <v>1114.9622842502695</v>
      </c>
    </row>
    <row r="489" spans="10:16" x14ac:dyDescent="0.25">
      <c r="J489" s="66">
        <v>486</v>
      </c>
      <c r="K489" s="110" t="s">
        <v>343</v>
      </c>
      <c r="L489" s="110" t="s">
        <v>0</v>
      </c>
      <c r="M489" s="115">
        <v>1.4370486111111112</v>
      </c>
      <c r="N489" s="113">
        <v>1051.0461417031113</v>
      </c>
      <c r="O489" s="110">
        <v>1.06</v>
      </c>
      <c r="P489" s="113">
        <v>1114.1089102052981</v>
      </c>
    </row>
    <row r="490" spans="10:16" x14ac:dyDescent="0.25">
      <c r="J490" s="66">
        <v>487</v>
      </c>
      <c r="K490" s="110" t="s">
        <v>344</v>
      </c>
      <c r="L490" s="110" t="s">
        <v>9</v>
      </c>
      <c r="M490" s="111">
        <v>0.26679398148148148</v>
      </c>
      <c r="N490" s="110"/>
      <c r="O490" s="110"/>
      <c r="P490" s="113">
        <v>1113.1380417335474</v>
      </c>
    </row>
    <row r="491" spans="10:16" x14ac:dyDescent="0.25">
      <c r="J491" s="66">
        <v>488</v>
      </c>
      <c r="K491" s="110" t="s">
        <v>345</v>
      </c>
      <c r="L491" s="110" t="s">
        <v>3</v>
      </c>
      <c r="M491" s="111">
        <v>0.40346064814814814</v>
      </c>
      <c r="N491" s="113">
        <v>1063.7109498264435</v>
      </c>
      <c r="O491" s="110">
        <v>1.0449999999999999</v>
      </c>
      <c r="P491" s="113">
        <f>+N491*O491</f>
        <v>1111.5779425686335</v>
      </c>
    </row>
    <row r="492" spans="10:16" x14ac:dyDescent="0.25">
      <c r="J492" s="66">
        <v>489</v>
      </c>
      <c r="K492" s="110" t="s">
        <v>346</v>
      </c>
      <c r="L492" s="110" t="s">
        <v>0</v>
      </c>
      <c r="M492" s="115">
        <v>1.4433449074074074</v>
      </c>
      <c r="N492" s="113">
        <v>1046.4611683573232</v>
      </c>
      <c r="O492" s="110">
        <v>1.06</v>
      </c>
      <c r="P492" s="113">
        <v>1109.2488384587627</v>
      </c>
    </row>
    <row r="493" spans="10:16" x14ac:dyDescent="0.25">
      <c r="J493" s="66">
        <v>490</v>
      </c>
      <c r="K493" s="110" t="s">
        <v>347</v>
      </c>
      <c r="L493" s="110" t="s">
        <v>3</v>
      </c>
      <c r="M493" s="111">
        <v>0.40447916666666667</v>
      </c>
      <c r="N493" s="113">
        <v>1061.0324205225054</v>
      </c>
      <c r="O493" s="110">
        <v>1.0449999999999999</v>
      </c>
      <c r="P493" s="113">
        <f>+N493*O493</f>
        <v>1108.778879446018</v>
      </c>
    </row>
    <row r="494" spans="10:16" x14ac:dyDescent="0.25">
      <c r="J494" s="66">
        <v>491</v>
      </c>
      <c r="K494" s="110" t="s">
        <v>348</v>
      </c>
      <c r="L494" s="110" t="s">
        <v>3</v>
      </c>
      <c r="M494" s="111">
        <v>0.4045023148148148</v>
      </c>
      <c r="N494" s="113">
        <v>1060.971701622364</v>
      </c>
      <c r="O494" s="110">
        <v>1.0449999999999999</v>
      </c>
      <c r="P494" s="113">
        <f>+N494*O494</f>
        <v>1108.7154281953704</v>
      </c>
    </row>
    <row r="495" spans="10:16" x14ac:dyDescent="0.25">
      <c r="J495" s="66">
        <v>492</v>
      </c>
      <c r="K495" s="110" t="s">
        <v>349</v>
      </c>
      <c r="L495" s="110" t="s">
        <v>48</v>
      </c>
      <c r="M495" s="112">
        <v>0.33964120370370371</v>
      </c>
      <c r="N495" s="113">
        <v>981</v>
      </c>
      <c r="O495" s="110">
        <v>1.1299999999999999</v>
      </c>
      <c r="P495" s="113">
        <v>1108.53</v>
      </c>
    </row>
    <row r="496" spans="10:16" x14ac:dyDescent="0.25">
      <c r="J496" s="66">
        <v>493</v>
      </c>
      <c r="K496" s="110" t="s">
        <v>350</v>
      </c>
      <c r="L496" s="110" t="s">
        <v>0</v>
      </c>
      <c r="M496" s="115">
        <v>1.4451736111111113</v>
      </c>
      <c r="N496" s="113">
        <v>1045.1369901411947</v>
      </c>
      <c r="O496" s="110">
        <v>1.06</v>
      </c>
      <c r="P496" s="113">
        <v>1107.8452095496664</v>
      </c>
    </row>
    <row r="497" spans="10:16" x14ac:dyDescent="0.25">
      <c r="J497" s="66">
        <v>494</v>
      </c>
      <c r="K497" s="110" t="s">
        <v>351</v>
      </c>
      <c r="L497" s="110" t="s">
        <v>9</v>
      </c>
      <c r="M497" s="111">
        <v>0.26807870370370374</v>
      </c>
      <c r="N497" s="110"/>
      <c r="O497" s="110"/>
      <c r="P497" s="113">
        <v>1107.8035143769969</v>
      </c>
    </row>
    <row r="498" spans="10:16" x14ac:dyDescent="0.25">
      <c r="J498" s="66">
        <v>495</v>
      </c>
      <c r="K498" s="110" t="s">
        <v>352</v>
      </c>
      <c r="L498" s="110" t="s">
        <v>48</v>
      </c>
      <c r="M498" s="112">
        <v>0.3399652777777778</v>
      </c>
      <c r="N498" s="113">
        <v>979.81751949068871</v>
      </c>
      <c r="O498" s="110">
        <v>1.1299999999999999</v>
      </c>
      <c r="P498" s="113">
        <v>1107.193797024478</v>
      </c>
    </row>
    <row r="499" spans="10:16" x14ac:dyDescent="0.25">
      <c r="J499" s="66">
        <v>496</v>
      </c>
      <c r="K499" s="110" t="s">
        <v>439</v>
      </c>
      <c r="L499" s="110" t="s">
        <v>421</v>
      </c>
      <c r="M499" s="112">
        <v>0.29138888888888886</v>
      </c>
      <c r="N499" s="113">
        <v>1015.3590721321895</v>
      </c>
      <c r="O499" s="110">
        <v>1.0900000000000001</v>
      </c>
      <c r="P499" s="113">
        <v>1106.7413886240865</v>
      </c>
    </row>
    <row r="500" spans="10:16" x14ac:dyDescent="0.25">
      <c r="J500" s="66">
        <v>497</v>
      </c>
      <c r="K500" s="110" t="s">
        <v>440</v>
      </c>
      <c r="L500" s="110" t="s">
        <v>421</v>
      </c>
      <c r="M500" s="112">
        <v>0.29141203703703705</v>
      </c>
      <c r="N500" s="113">
        <v>1015.2784176662165</v>
      </c>
      <c r="O500" s="110">
        <v>1.0900000000000001</v>
      </c>
      <c r="P500" s="113">
        <v>1106.6534752561761</v>
      </c>
    </row>
    <row r="501" spans="10:16" x14ac:dyDescent="0.25">
      <c r="J501" s="66">
        <v>498</v>
      </c>
      <c r="K501" s="110" t="s">
        <v>353</v>
      </c>
      <c r="L501" s="110" t="s">
        <v>37</v>
      </c>
      <c r="M501" s="112">
        <v>0.43240740740740741</v>
      </c>
      <c r="N501" s="113">
        <v>979.29737687366173</v>
      </c>
      <c r="O501" s="110">
        <v>1.1299999999999999</v>
      </c>
      <c r="P501" s="113">
        <v>1106.6060358672376</v>
      </c>
    </row>
    <row r="502" spans="10:16" x14ac:dyDescent="0.25">
      <c r="J502" s="66">
        <v>499</v>
      </c>
      <c r="K502" s="110" t="s">
        <v>441</v>
      </c>
      <c r="L502" s="110" t="s">
        <v>421</v>
      </c>
      <c r="M502" s="112">
        <v>0.29151620370370374</v>
      </c>
      <c r="N502" s="113">
        <v>1014.915631079525</v>
      </c>
      <c r="O502" s="110">
        <v>1.0900000000000001</v>
      </c>
      <c r="P502" s="113">
        <v>1106.2580378766825</v>
      </c>
    </row>
    <row r="503" spans="10:16" x14ac:dyDescent="0.25">
      <c r="J503" s="66">
        <v>500</v>
      </c>
      <c r="K503" s="110" t="s">
        <v>457</v>
      </c>
      <c r="L503" s="110" t="s">
        <v>1186</v>
      </c>
      <c r="M503" s="111">
        <v>0.33240740740740743</v>
      </c>
      <c r="N503" s="117"/>
      <c r="O503" s="117"/>
      <c r="P503" s="113">
        <v>1105.8687325905291</v>
      </c>
    </row>
    <row r="504" spans="10:16" x14ac:dyDescent="0.25">
      <c r="J504" s="66">
        <v>501</v>
      </c>
      <c r="K504" s="110" t="s">
        <v>354</v>
      </c>
      <c r="L504" s="110" t="s">
        <v>48</v>
      </c>
      <c r="M504" s="112">
        <v>0.34038194444444447</v>
      </c>
      <c r="N504" s="113">
        <v>978.61811010234965</v>
      </c>
      <c r="O504" s="110">
        <v>1.1299999999999999</v>
      </c>
      <c r="P504" s="113">
        <v>1105.8384644156549</v>
      </c>
    </row>
    <row r="505" spans="10:16" x14ac:dyDescent="0.25">
      <c r="J505" s="66">
        <v>502</v>
      </c>
      <c r="K505" s="110" t="s">
        <v>355</v>
      </c>
      <c r="L505" s="110" t="s">
        <v>37</v>
      </c>
      <c r="M505" s="112">
        <v>0.43282407407407408</v>
      </c>
      <c r="N505" s="113">
        <v>978.35463685955722</v>
      </c>
      <c r="O505" s="110">
        <v>1.1299999999999999</v>
      </c>
      <c r="P505" s="113">
        <v>1105.5407396512996</v>
      </c>
    </row>
    <row r="506" spans="10:16" x14ac:dyDescent="0.25">
      <c r="J506" s="66">
        <v>503</v>
      </c>
      <c r="K506" s="110" t="s">
        <v>356</v>
      </c>
      <c r="L506" s="110" t="s">
        <v>0</v>
      </c>
      <c r="M506" s="115">
        <v>1.4483217592592592</v>
      </c>
      <c r="N506" s="113">
        <v>1042.8652255563991</v>
      </c>
      <c r="O506" s="110">
        <v>1.06</v>
      </c>
      <c r="P506" s="113">
        <v>1105.4371390897832</v>
      </c>
    </row>
    <row r="507" spans="10:16" x14ac:dyDescent="0.25">
      <c r="J507" s="66">
        <v>504</v>
      </c>
      <c r="K507" s="110" t="s">
        <v>357</v>
      </c>
      <c r="L507" s="110" t="s">
        <v>0</v>
      </c>
      <c r="M507" s="115">
        <v>1.4507523148148147</v>
      </c>
      <c r="N507" s="113">
        <v>1041.1180342255377</v>
      </c>
      <c r="O507" s="110">
        <v>1.06</v>
      </c>
      <c r="P507" s="113">
        <v>1103.58511627907</v>
      </c>
    </row>
    <row r="508" spans="10:16" x14ac:dyDescent="0.25">
      <c r="J508" s="66">
        <v>505</v>
      </c>
      <c r="K508" s="110" t="s">
        <v>358</v>
      </c>
      <c r="L508" s="110" t="s">
        <v>48</v>
      </c>
      <c r="M508" s="112">
        <v>0.34125</v>
      </c>
      <c r="N508" s="113">
        <v>976.12874779541448</v>
      </c>
      <c r="O508" s="110">
        <v>1.1299999999999999</v>
      </c>
      <c r="P508" s="113">
        <v>1103.0254850088184</v>
      </c>
    </row>
    <row r="509" spans="10:16" x14ac:dyDescent="0.25">
      <c r="J509" s="66">
        <v>506</v>
      </c>
      <c r="K509" s="110" t="s">
        <v>442</v>
      </c>
      <c r="L509" s="110" t="s">
        <v>421</v>
      </c>
      <c r="M509" s="112">
        <v>0.29256944444444444</v>
      </c>
      <c r="N509" s="113">
        <v>1011.2619669277633</v>
      </c>
      <c r="O509" s="110">
        <v>1.0900000000000001</v>
      </c>
      <c r="P509" s="113">
        <v>1102.2755439512621</v>
      </c>
    </row>
    <row r="510" spans="10:16" x14ac:dyDescent="0.25">
      <c r="J510" s="66">
        <v>507</v>
      </c>
      <c r="K510" s="110" t="s">
        <v>359</v>
      </c>
      <c r="L510" s="110" t="s">
        <v>33</v>
      </c>
      <c r="M510" s="111">
        <v>0.33921296296296299</v>
      </c>
      <c r="N510" s="110"/>
      <c r="O510" s="110"/>
      <c r="P510" s="113">
        <v>1101.6809062372047</v>
      </c>
    </row>
    <row r="511" spans="10:16" x14ac:dyDescent="0.25">
      <c r="J511" s="66">
        <v>508</v>
      </c>
      <c r="K511" s="110" t="s">
        <v>360</v>
      </c>
      <c r="L511" s="110" t="s">
        <v>37</v>
      </c>
      <c r="M511" s="112">
        <v>0.43478009259259259</v>
      </c>
      <c r="N511" s="113">
        <v>973.95314787701318</v>
      </c>
      <c r="O511" s="110">
        <v>1.1299999999999999</v>
      </c>
      <c r="P511" s="113">
        <v>1100.5670571010248</v>
      </c>
    </row>
    <row r="512" spans="10:16" x14ac:dyDescent="0.25">
      <c r="J512" s="66">
        <v>509</v>
      </c>
      <c r="K512" s="110" t="s">
        <v>361</v>
      </c>
      <c r="L512" s="110" t="s">
        <v>9</v>
      </c>
      <c r="M512" s="111">
        <v>0.27011574074074074</v>
      </c>
      <c r="N512" s="110"/>
      <c r="O512" s="110"/>
      <c r="P512" s="113">
        <v>1099.4491815922531</v>
      </c>
    </row>
    <row r="513" spans="10:16" x14ac:dyDescent="0.25">
      <c r="J513" s="66">
        <v>510</v>
      </c>
      <c r="K513" s="110" t="s">
        <v>443</v>
      </c>
      <c r="L513" s="110" t="s">
        <v>421</v>
      </c>
      <c r="M513" s="112">
        <v>0.29372685185185182</v>
      </c>
      <c r="N513" s="113">
        <v>1007.2771692016707</v>
      </c>
      <c r="O513" s="110">
        <v>1.0900000000000001</v>
      </c>
      <c r="P513" s="113">
        <v>1097.9321144298212</v>
      </c>
    </row>
    <row r="514" spans="10:16" x14ac:dyDescent="0.25">
      <c r="J514" s="66">
        <v>511</v>
      </c>
      <c r="K514" s="110" t="s">
        <v>1180</v>
      </c>
      <c r="L514" s="110" t="s">
        <v>1186</v>
      </c>
      <c r="M514" s="111">
        <v>0.33498842592592593</v>
      </c>
      <c r="N514" s="117"/>
      <c r="O514" s="117"/>
      <c r="P514" s="113">
        <v>1097.3482361883703</v>
      </c>
    </row>
    <row r="515" spans="10:16" x14ac:dyDescent="0.25">
      <c r="J515" s="66">
        <v>512</v>
      </c>
      <c r="K515" s="110" t="s">
        <v>365</v>
      </c>
      <c r="L515" s="110" t="s">
        <v>421</v>
      </c>
      <c r="M515" s="112">
        <v>0.29410879629629633</v>
      </c>
      <c r="N515" s="113">
        <v>1005.9690685136356</v>
      </c>
      <c r="O515" s="110">
        <v>1.0900000000000001</v>
      </c>
      <c r="P515" s="113">
        <v>1096.506284679863</v>
      </c>
    </row>
    <row r="516" spans="10:16" x14ac:dyDescent="0.25">
      <c r="J516" s="66">
        <v>513</v>
      </c>
      <c r="K516" s="110" t="s">
        <v>362</v>
      </c>
      <c r="L516" s="110" t="s">
        <v>33</v>
      </c>
      <c r="M516" s="111">
        <v>0.34087962962962964</v>
      </c>
      <c r="N516" s="110"/>
      <c r="O516" s="110"/>
      <c r="P516" s="113">
        <v>1096.2944451989677</v>
      </c>
    </row>
    <row r="517" spans="10:16" x14ac:dyDescent="0.25">
      <c r="J517" s="66">
        <v>514</v>
      </c>
      <c r="K517" s="110" t="s">
        <v>1181</v>
      </c>
      <c r="L517" s="110" t="s">
        <v>1186</v>
      </c>
      <c r="M517" s="111">
        <v>0.33545138888888887</v>
      </c>
      <c r="N517" s="117"/>
      <c r="O517" s="117"/>
      <c r="P517" s="113">
        <v>1095.8337646206396</v>
      </c>
    </row>
    <row r="518" spans="10:16" x14ac:dyDescent="0.25">
      <c r="J518" s="66">
        <v>515</v>
      </c>
      <c r="K518" s="110" t="s">
        <v>363</v>
      </c>
      <c r="L518" s="110" t="s">
        <v>48</v>
      </c>
      <c r="M518" s="112">
        <v>0.34378472222222217</v>
      </c>
      <c r="N518" s="113">
        <v>968.93175773490918</v>
      </c>
      <c r="O518" s="110">
        <v>1.1299999999999999</v>
      </c>
      <c r="P518" s="113">
        <v>1094.8928862404473</v>
      </c>
    </row>
    <row r="519" spans="10:16" x14ac:dyDescent="0.25">
      <c r="J519" s="66">
        <v>516</v>
      </c>
      <c r="K519" s="110" t="s">
        <v>364</v>
      </c>
      <c r="L519" s="110" t="s">
        <v>9</v>
      </c>
      <c r="M519" s="111">
        <v>0.27143518518518522</v>
      </c>
      <c r="N519" s="110"/>
      <c r="O519" s="110"/>
      <c r="P519" s="113">
        <v>1094.1047671840354</v>
      </c>
    </row>
    <row r="520" spans="10:16" x14ac:dyDescent="0.25">
      <c r="J520" s="66">
        <v>517</v>
      </c>
      <c r="K520" s="110" t="s">
        <v>444</v>
      </c>
      <c r="L520" s="110" t="s">
        <v>421</v>
      </c>
      <c r="M520" s="112">
        <v>0.29541666666666666</v>
      </c>
      <c r="N520" s="113">
        <v>1001.5154364519667</v>
      </c>
      <c r="O520" s="110">
        <v>1.0900000000000001</v>
      </c>
      <c r="P520" s="113">
        <v>1091.6518257326438</v>
      </c>
    </row>
    <row r="521" spans="10:16" x14ac:dyDescent="0.25">
      <c r="J521" s="66">
        <v>518</v>
      </c>
      <c r="K521" s="110" t="s">
        <v>445</v>
      </c>
      <c r="L521" s="110" t="s">
        <v>421</v>
      </c>
      <c r="M521" s="112">
        <v>0.29547453703703702</v>
      </c>
      <c r="N521" s="113">
        <v>1001.3192839515845</v>
      </c>
      <c r="O521" s="110">
        <v>1.0900000000000001</v>
      </c>
      <c r="P521" s="113">
        <v>1091.4380195072272</v>
      </c>
    </row>
    <row r="522" spans="10:16" x14ac:dyDescent="0.25">
      <c r="J522" s="66">
        <v>519</v>
      </c>
      <c r="K522" s="110" t="s">
        <v>1182</v>
      </c>
      <c r="L522" s="110" t="s">
        <v>1186</v>
      </c>
      <c r="M522" s="111">
        <v>0.3376851851851852</v>
      </c>
      <c r="N522" s="117"/>
      <c r="O522" s="117"/>
      <c r="P522" s="113">
        <v>1088.5847957225114</v>
      </c>
    </row>
    <row r="523" spans="10:16" x14ac:dyDescent="0.25">
      <c r="J523" s="66">
        <v>520</v>
      </c>
      <c r="K523" s="110" t="s">
        <v>366</v>
      </c>
      <c r="L523" s="110" t="s">
        <v>9</v>
      </c>
      <c r="M523" s="111">
        <v>0.27312500000000001</v>
      </c>
      <c r="N523" s="110"/>
      <c r="O523" s="110"/>
      <c r="P523" s="113">
        <v>1087.3355792863804</v>
      </c>
    </row>
    <row r="524" spans="10:16" x14ac:dyDescent="0.25">
      <c r="J524" s="66">
        <v>521</v>
      </c>
      <c r="K524" s="110" t="s">
        <v>367</v>
      </c>
      <c r="L524" s="110" t="s">
        <v>37</v>
      </c>
      <c r="M524" s="112">
        <v>0.44071759259259258</v>
      </c>
      <c r="N524" s="113">
        <v>960.83171385051742</v>
      </c>
      <c r="O524" s="110">
        <v>1.1299999999999999</v>
      </c>
      <c r="P524" s="113">
        <v>1085.7398366510845</v>
      </c>
    </row>
    <row r="525" spans="10:16" x14ac:dyDescent="0.25">
      <c r="J525" s="66">
        <v>522</v>
      </c>
      <c r="K525" s="110" t="s">
        <v>368</v>
      </c>
      <c r="L525" s="110" t="s">
        <v>48</v>
      </c>
      <c r="M525" s="112">
        <v>0.34675925925925927</v>
      </c>
      <c r="N525" s="113">
        <v>960.62016021361819</v>
      </c>
      <c r="O525" s="110">
        <v>1.1299999999999999</v>
      </c>
      <c r="P525" s="113">
        <v>1085.5007810413886</v>
      </c>
    </row>
    <row r="526" spans="10:16" x14ac:dyDescent="0.25">
      <c r="J526" s="66">
        <v>523</v>
      </c>
      <c r="K526" s="110" t="s">
        <v>446</v>
      </c>
      <c r="L526" s="110" t="s">
        <v>421</v>
      </c>
      <c r="M526" s="112">
        <v>0.29730324074074072</v>
      </c>
      <c r="N526" s="113">
        <v>995.16019776540668</v>
      </c>
      <c r="O526" s="110">
        <v>1.0900000000000001</v>
      </c>
      <c r="P526" s="113">
        <v>1084.7246155642933</v>
      </c>
    </row>
    <row r="527" spans="10:16" x14ac:dyDescent="0.25">
      <c r="J527" s="66">
        <v>524</v>
      </c>
      <c r="K527" s="110" t="s">
        <v>369</v>
      </c>
      <c r="L527" s="110" t="s">
        <v>48</v>
      </c>
      <c r="M527" s="112">
        <v>0.34710648148148149</v>
      </c>
      <c r="N527" s="113">
        <v>959.6592197399134</v>
      </c>
      <c r="O527" s="110">
        <v>1.1299999999999999</v>
      </c>
      <c r="P527" s="113">
        <v>1084.414918306102</v>
      </c>
    </row>
    <row r="528" spans="10:16" x14ac:dyDescent="0.25">
      <c r="J528" s="66">
        <v>525</v>
      </c>
      <c r="K528" s="110" t="s">
        <v>370</v>
      </c>
      <c r="L528" s="110" t="s">
        <v>9</v>
      </c>
      <c r="M528" s="111">
        <v>0.27402777777777776</v>
      </c>
      <c r="N528" s="110"/>
      <c r="O528" s="110"/>
      <c r="P528" s="113">
        <v>1083.753378949147</v>
      </c>
    </row>
    <row r="529" spans="10:16" x14ac:dyDescent="0.25">
      <c r="J529" s="66">
        <v>526</v>
      </c>
      <c r="K529" s="110" t="s">
        <v>371</v>
      </c>
      <c r="L529" s="110" t="s">
        <v>48</v>
      </c>
      <c r="M529" s="112">
        <v>0.34797453703703707</v>
      </c>
      <c r="N529" s="113">
        <v>957.26525860635286</v>
      </c>
      <c r="O529" s="110">
        <v>1.1299999999999999</v>
      </c>
      <c r="P529" s="113">
        <v>1081.7097422251786</v>
      </c>
    </row>
    <row r="530" spans="10:16" x14ac:dyDescent="0.25">
      <c r="J530" s="66">
        <v>527</v>
      </c>
      <c r="K530" s="110" t="s">
        <v>372</v>
      </c>
      <c r="L530" s="110" t="s">
        <v>37</v>
      </c>
      <c r="M530" s="112">
        <v>0.44274305555555554</v>
      </c>
      <c r="N530" s="113">
        <v>956.43609651530608</v>
      </c>
      <c r="O530" s="110">
        <v>1.1299999999999999</v>
      </c>
      <c r="P530" s="113">
        <v>1080.7727890622957</v>
      </c>
    </row>
    <row r="531" spans="10:16" x14ac:dyDescent="0.25">
      <c r="J531" s="66">
        <v>528</v>
      </c>
      <c r="K531" s="110" t="s">
        <v>373</v>
      </c>
      <c r="L531" s="110" t="s">
        <v>9</v>
      </c>
      <c r="M531" s="111">
        <v>0.27479166666666666</v>
      </c>
      <c r="N531" s="110"/>
      <c r="O531" s="110"/>
      <c r="P531" s="113">
        <v>1080.7406705416563</v>
      </c>
    </row>
    <row r="532" spans="10:16" x14ac:dyDescent="0.25">
      <c r="J532" s="66">
        <v>529</v>
      </c>
      <c r="K532" s="110" t="s">
        <v>374</v>
      </c>
      <c r="L532" s="110" t="s">
        <v>9</v>
      </c>
      <c r="M532" s="111">
        <v>0.27511574074074074</v>
      </c>
      <c r="N532" s="110"/>
      <c r="O532" s="110"/>
      <c r="P532" s="113">
        <v>1079.4676062263359</v>
      </c>
    </row>
    <row r="533" spans="10:16" x14ac:dyDescent="0.25">
      <c r="J533" s="66">
        <v>530</v>
      </c>
      <c r="K533" s="110" t="s">
        <v>447</v>
      </c>
      <c r="L533" s="110" t="s">
        <v>421</v>
      </c>
      <c r="M533" s="112">
        <v>0.299375</v>
      </c>
      <c r="N533" s="113">
        <v>988.27340910848216</v>
      </c>
      <c r="O533" s="110">
        <v>1.0900000000000001</v>
      </c>
      <c r="P533" s="113">
        <v>1077.2180159282457</v>
      </c>
    </row>
    <row r="534" spans="10:16" x14ac:dyDescent="0.25">
      <c r="J534" s="66">
        <v>531</v>
      </c>
      <c r="K534" s="110" t="s">
        <v>375</v>
      </c>
      <c r="L534" s="110" t="s">
        <v>48</v>
      </c>
      <c r="M534" s="112">
        <v>0.34965277777777781</v>
      </c>
      <c r="N534" s="113">
        <v>952.67063886130416</v>
      </c>
      <c r="O534" s="110">
        <v>1.1299999999999999</v>
      </c>
      <c r="P534" s="113">
        <v>1076.5178219132736</v>
      </c>
    </row>
    <row r="535" spans="10:16" x14ac:dyDescent="0.25">
      <c r="J535" s="66">
        <v>532</v>
      </c>
      <c r="K535" s="110" t="s">
        <v>376</v>
      </c>
      <c r="L535" s="110" t="s">
        <v>48</v>
      </c>
      <c r="M535" s="112">
        <v>0.34993055555555558</v>
      </c>
      <c r="N535" s="113">
        <v>951.9144010054905</v>
      </c>
      <c r="O535" s="110">
        <v>1.1299999999999999</v>
      </c>
      <c r="P535" s="113">
        <v>1075.6632731362042</v>
      </c>
    </row>
    <row r="536" spans="10:16" x14ac:dyDescent="0.25">
      <c r="J536" s="66">
        <v>533</v>
      </c>
      <c r="K536" s="110" t="s">
        <v>377</v>
      </c>
      <c r="L536" s="110" t="s">
        <v>9</v>
      </c>
      <c r="M536" s="111">
        <v>0.27636574074074077</v>
      </c>
      <c r="N536" s="110"/>
      <c r="O536" s="110"/>
      <c r="P536" s="113">
        <v>1074.5851830136528</v>
      </c>
    </row>
    <row r="537" spans="10:16" x14ac:dyDescent="0.25">
      <c r="J537" s="66">
        <v>534</v>
      </c>
      <c r="K537" s="110" t="s">
        <v>378</v>
      </c>
      <c r="L537" s="110" t="s">
        <v>33</v>
      </c>
      <c r="M537" s="111">
        <v>0.34952546296296294</v>
      </c>
      <c r="N537" s="110"/>
      <c r="O537" s="110"/>
      <c r="P537" s="113">
        <v>1069.1765952514984</v>
      </c>
    </row>
    <row r="538" spans="10:16" x14ac:dyDescent="0.25">
      <c r="J538" s="66">
        <v>535</v>
      </c>
      <c r="K538" s="110" t="s">
        <v>379</v>
      </c>
      <c r="L538" s="110" t="s">
        <v>1</v>
      </c>
      <c r="M538" s="111">
        <v>0.80660879629629623</v>
      </c>
      <c r="N538" s="110"/>
      <c r="O538" s="110"/>
      <c r="P538" s="113">
        <v>1061.9448709302494</v>
      </c>
    </row>
    <row r="539" spans="10:16" x14ac:dyDescent="0.25">
      <c r="J539" s="66">
        <v>536</v>
      </c>
      <c r="K539" s="110" t="s">
        <v>381</v>
      </c>
      <c r="L539" s="110" t="s">
        <v>37</v>
      </c>
      <c r="M539" s="112">
        <v>0.45079861111111108</v>
      </c>
      <c r="N539" s="113">
        <v>939.34504095098725</v>
      </c>
      <c r="O539" s="110">
        <v>1.1299999999999999</v>
      </c>
      <c r="P539" s="113">
        <v>1061.4598962746154</v>
      </c>
    </row>
    <row r="540" spans="10:16" x14ac:dyDescent="0.25">
      <c r="J540" s="66">
        <v>537</v>
      </c>
      <c r="K540" s="110" t="s">
        <v>382</v>
      </c>
      <c r="L540" s="110" t="s">
        <v>37</v>
      </c>
      <c r="M540" s="112">
        <v>0.45287037037037042</v>
      </c>
      <c r="N540" s="113">
        <v>935.04779186260475</v>
      </c>
      <c r="O540" s="110">
        <v>1.1299999999999999</v>
      </c>
      <c r="P540" s="113">
        <v>1056.6040048047432</v>
      </c>
    </row>
    <row r="541" spans="10:16" x14ac:dyDescent="0.25">
      <c r="J541" s="66">
        <v>538</v>
      </c>
      <c r="K541" s="110" t="s">
        <v>383</v>
      </c>
      <c r="L541" s="110" t="s">
        <v>37</v>
      </c>
      <c r="M541" s="112">
        <v>0.45414351851851853</v>
      </c>
      <c r="N541" s="113">
        <v>932.42647433610284</v>
      </c>
      <c r="O541" s="110">
        <v>1.1299999999999999</v>
      </c>
      <c r="P541" s="113">
        <v>1053.6419159997961</v>
      </c>
    </row>
    <row r="542" spans="10:16" x14ac:dyDescent="0.25">
      <c r="J542" s="66">
        <v>539</v>
      </c>
      <c r="K542" s="110" t="s">
        <v>384</v>
      </c>
      <c r="L542" s="110" t="s">
        <v>1</v>
      </c>
      <c r="M542" s="111">
        <v>0.81454861111111121</v>
      </c>
      <c r="N542" s="110"/>
      <c r="O542" s="110"/>
      <c r="P542" s="113">
        <v>1051.593560396152</v>
      </c>
    </row>
    <row r="543" spans="10:16" x14ac:dyDescent="0.25">
      <c r="J543" s="66">
        <v>540</v>
      </c>
      <c r="K543" s="110" t="s">
        <v>385</v>
      </c>
      <c r="L543" s="110" t="s">
        <v>1</v>
      </c>
      <c r="M543" s="111">
        <v>0.81538194444444445</v>
      </c>
      <c r="N543" s="110"/>
      <c r="O543" s="110"/>
      <c r="P543" s="113">
        <v>1050.518815029312</v>
      </c>
    </row>
    <row r="544" spans="10:16" x14ac:dyDescent="0.25">
      <c r="J544" s="66">
        <v>541</v>
      </c>
      <c r="K544" s="110" t="s">
        <v>386</v>
      </c>
      <c r="L544" s="110" t="s">
        <v>37</v>
      </c>
      <c r="M544" s="112">
        <v>0.45710648148148153</v>
      </c>
      <c r="N544" s="113">
        <v>926.38248847926263</v>
      </c>
      <c r="O544" s="110">
        <v>1.1299999999999999</v>
      </c>
      <c r="P544" s="113">
        <v>1046.8122119815666</v>
      </c>
    </row>
    <row r="545" spans="10:16" x14ac:dyDescent="0.25">
      <c r="J545" s="66">
        <v>542</v>
      </c>
      <c r="K545" s="110" t="s">
        <v>387</v>
      </c>
      <c r="L545" s="110" t="s">
        <v>33</v>
      </c>
      <c r="M545" s="111">
        <v>0.35943287037037036</v>
      </c>
      <c r="N545" s="110"/>
      <c r="O545" s="110"/>
      <c r="P545" s="113">
        <v>1039.7058122685557</v>
      </c>
    </row>
    <row r="546" spans="10:16" x14ac:dyDescent="0.25">
      <c r="J546" s="66">
        <v>543</v>
      </c>
      <c r="K546" s="110" t="s">
        <v>388</v>
      </c>
      <c r="L546" s="110" t="s">
        <v>37</v>
      </c>
      <c r="M546" s="112">
        <v>0.4604861111111111</v>
      </c>
      <c r="N546" s="113">
        <v>919.58352184185401</v>
      </c>
      <c r="O546" s="110">
        <v>1.1299999999999999</v>
      </c>
      <c r="P546" s="113">
        <v>1039.1293796812949</v>
      </c>
    </row>
    <row r="547" spans="10:16" x14ac:dyDescent="0.25">
      <c r="J547" s="66">
        <v>544</v>
      </c>
      <c r="K547" s="110" t="s">
        <v>389</v>
      </c>
      <c r="L547" s="110" t="s">
        <v>1</v>
      </c>
      <c r="M547" s="111">
        <v>0.8300347222222223</v>
      </c>
      <c r="N547" s="110"/>
      <c r="O547" s="110"/>
      <c r="P547" s="113">
        <v>1031.9737851216621</v>
      </c>
    </row>
    <row r="548" spans="10:16" x14ac:dyDescent="0.25">
      <c r="J548" s="66">
        <v>545</v>
      </c>
      <c r="K548" s="110" t="s">
        <v>390</v>
      </c>
      <c r="L548" s="110" t="s">
        <v>33</v>
      </c>
      <c r="M548" s="111">
        <v>0.36424768518518519</v>
      </c>
      <c r="N548" s="110"/>
      <c r="O548" s="110"/>
      <c r="P548" s="113">
        <v>1025.9624416129134</v>
      </c>
    </row>
    <row r="549" spans="10:16" x14ac:dyDescent="0.25">
      <c r="J549" s="66">
        <v>546</v>
      </c>
      <c r="K549" s="110" t="s">
        <v>391</v>
      </c>
      <c r="L549" s="110" t="s">
        <v>37</v>
      </c>
      <c r="M549" s="112">
        <v>0.4689814814814815</v>
      </c>
      <c r="N549" s="113">
        <v>902.92571569595259</v>
      </c>
      <c r="O549" s="110">
        <v>1.1299999999999999</v>
      </c>
      <c r="P549" s="113">
        <v>1020.3060587364263</v>
      </c>
    </row>
    <row r="550" spans="10:16" x14ac:dyDescent="0.25">
      <c r="J550" s="66">
        <v>547</v>
      </c>
      <c r="K550" s="110" t="s">
        <v>392</v>
      </c>
      <c r="L550" s="110" t="s">
        <v>1</v>
      </c>
      <c r="M550" s="111">
        <v>0.84204861111111118</v>
      </c>
      <c r="N550" s="110"/>
      <c r="O550" s="110"/>
      <c r="P550" s="113">
        <v>1017.2501477602298</v>
      </c>
    </row>
    <row r="551" spans="10:16" x14ac:dyDescent="0.25">
      <c r="J551" s="66">
        <v>548</v>
      </c>
      <c r="K551" s="110" t="s">
        <v>393</v>
      </c>
      <c r="L551" s="110" t="s">
        <v>1</v>
      </c>
      <c r="M551" s="111">
        <v>0.84209490740740733</v>
      </c>
      <c r="N551" s="110"/>
      <c r="O551" s="110"/>
      <c r="P551" s="113">
        <v>1017.1942218618142</v>
      </c>
    </row>
    <row r="552" spans="10:16" x14ac:dyDescent="0.25">
      <c r="J552" s="66">
        <v>549</v>
      </c>
      <c r="K552" s="110" t="s">
        <v>394</v>
      </c>
      <c r="L552" s="110" t="s">
        <v>1</v>
      </c>
      <c r="M552" s="111">
        <v>0.84224537037037039</v>
      </c>
      <c r="N552" s="110"/>
      <c r="O552" s="110"/>
      <c r="P552" s="113">
        <v>1017.0125051532225</v>
      </c>
    </row>
    <row r="553" spans="10:16" x14ac:dyDescent="0.25">
      <c r="J553" s="66">
        <v>550</v>
      </c>
      <c r="K553" s="110" t="s">
        <v>395</v>
      </c>
      <c r="L553" s="110" t="s">
        <v>33</v>
      </c>
      <c r="M553" s="111">
        <v>0.36751157407407403</v>
      </c>
      <c r="N553" s="110"/>
      <c r="O553" s="110"/>
      <c r="P553" s="113">
        <v>1016.8508172456145</v>
      </c>
    </row>
    <row r="554" spans="10:16" x14ac:dyDescent="0.25">
      <c r="J554" s="66">
        <v>551</v>
      </c>
      <c r="K554" s="110" t="s">
        <v>396</v>
      </c>
      <c r="L554" s="110" t="s">
        <v>33</v>
      </c>
      <c r="M554" s="111">
        <v>0.36972222222222223</v>
      </c>
      <c r="N554" s="110"/>
      <c r="O554" s="110"/>
      <c r="P554" s="113">
        <v>1010.7708489857248</v>
      </c>
    </row>
    <row r="555" spans="10:16" x14ac:dyDescent="0.25">
      <c r="J555" s="66">
        <v>552</v>
      </c>
      <c r="K555" s="110" t="s">
        <v>397</v>
      </c>
      <c r="L555" s="110" t="s">
        <v>33</v>
      </c>
      <c r="M555" s="111">
        <v>0.37157407407407406</v>
      </c>
      <c r="N555" s="110"/>
      <c r="O555" s="110"/>
      <c r="P555" s="113">
        <v>1005.7333665586842</v>
      </c>
    </row>
    <row r="556" spans="10:16" x14ac:dyDescent="0.25">
      <c r="J556" s="66">
        <v>553</v>
      </c>
      <c r="K556" s="110" t="s">
        <v>398</v>
      </c>
      <c r="L556" s="110" t="s">
        <v>1</v>
      </c>
      <c r="M556" s="111">
        <v>0.85412037037037036</v>
      </c>
      <c r="N556" s="110"/>
      <c r="O556" s="110"/>
      <c r="P556" s="113">
        <v>1002.8727844327607</v>
      </c>
    </row>
    <row r="557" spans="10:16" x14ac:dyDescent="0.25">
      <c r="J557" s="66">
        <v>554</v>
      </c>
      <c r="K557" s="110" t="s">
        <v>399</v>
      </c>
      <c r="L557" s="110" t="s">
        <v>1</v>
      </c>
      <c r="M557" s="111">
        <v>0.85431712962962969</v>
      </c>
      <c r="N557" s="110"/>
      <c r="O557" s="110"/>
      <c r="P557" s="113">
        <v>1002.6418110630918</v>
      </c>
    </row>
    <row r="558" spans="10:16" x14ac:dyDescent="0.25">
      <c r="J558" s="66">
        <v>555</v>
      </c>
      <c r="K558" s="110" t="s">
        <v>400</v>
      </c>
      <c r="L558" s="110" t="s">
        <v>1</v>
      </c>
      <c r="M558" s="111">
        <v>0.85609953703703701</v>
      </c>
      <c r="N558" s="110"/>
      <c r="O558" s="110"/>
      <c r="P558" s="113">
        <v>1000.5543012424461</v>
      </c>
    </row>
    <row r="559" spans="10:16" x14ac:dyDescent="0.25">
      <c r="J559" s="66">
        <v>556</v>
      </c>
      <c r="K559" s="110" t="s">
        <v>401</v>
      </c>
      <c r="L559" s="110" t="s">
        <v>1</v>
      </c>
      <c r="M559" s="111">
        <v>0.85612268518518519</v>
      </c>
      <c r="N559" s="110"/>
      <c r="O559" s="110"/>
      <c r="P559" s="113">
        <v>1000.5272479011478</v>
      </c>
    </row>
    <row r="560" spans="10:16" x14ac:dyDescent="0.25">
      <c r="J560" s="66">
        <v>557</v>
      </c>
      <c r="K560" s="110" t="s">
        <v>402</v>
      </c>
      <c r="L560" s="110" t="s">
        <v>33</v>
      </c>
      <c r="M560" s="111">
        <v>0.37431712962962965</v>
      </c>
      <c r="N560" s="110"/>
      <c r="O560" s="110"/>
      <c r="P560" s="113">
        <v>998.36319223276939</v>
      </c>
    </row>
    <row r="561" spans="10:16" x14ac:dyDescent="0.25">
      <c r="J561" s="66">
        <v>558</v>
      </c>
      <c r="K561" s="110" t="s">
        <v>403</v>
      </c>
      <c r="L561" s="110" t="s">
        <v>33</v>
      </c>
      <c r="M561" s="111">
        <v>0.37576388888888884</v>
      </c>
      <c r="N561" s="110"/>
      <c r="O561" s="110"/>
      <c r="P561" s="113">
        <v>994.51931251155054</v>
      </c>
    </row>
    <row r="562" spans="10:16" x14ac:dyDescent="0.25">
      <c r="J562" s="66">
        <v>559</v>
      </c>
      <c r="K562" s="110" t="s">
        <v>404</v>
      </c>
      <c r="L562" s="110" t="s">
        <v>1</v>
      </c>
      <c r="M562" s="111">
        <v>0.86265046296296299</v>
      </c>
      <c r="N562" s="110"/>
      <c r="O562" s="110"/>
      <c r="P562" s="113">
        <v>992.95614023318535</v>
      </c>
    </row>
    <row r="563" spans="10:16" x14ac:dyDescent="0.25">
      <c r="J563" s="66">
        <v>560</v>
      </c>
      <c r="K563" s="110" t="s">
        <v>405</v>
      </c>
      <c r="L563" s="110" t="s">
        <v>1</v>
      </c>
      <c r="M563" s="111">
        <v>0.86274305555555564</v>
      </c>
      <c r="N563" s="110"/>
      <c r="O563" s="110"/>
      <c r="P563" s="113">
        <v>992.8495727183697</v>
      </c>
    </row>
    <row r="564" spans="10:16" x14ac:dyDescent="0.25">
      <c r="J564" s="66">
        <v>561</v>
      </c>
      <c r="K564" s="110" t="s">
        <v>406</v>
      </c>
      <c r="L564" s="110" t="s">
        <v>1</v>
      </c>
      <c r="M564" s="111">
        <v>0.86356481481481484</v>
      </c>
      <c r="N564" s="110"/>
      <c r="O564" s="110"/>
      <c r="P564" s="113">
        <v>991.90478743365679</v>
      </c>
    </row>
    <row r="565" spans="10:16" x14ac:dyDescent="0.25">
      <c r="J565" s="66">
        <v>562</v>
      </c>
      <c r="K565" s="110" t="s">
        <v>407</v>
      </c>
      <c r="L565" s="110" t="s">
        <v>1</v>
      </c>
      <c r="M565" s="111">
        <v>0.86376157407407417</v>
      </c>
      <c r="N565" s="110"/>
      <c r="O565" s="110"/>
      <c r="P565" s="113">
        <v>991.6788379852336</v>
      </c>
    </row>
    <row r="566" spans="10:16" x14ac:dyDescent="0.25">
      <c r="J566" s="66">
        <v>563</v>
      </c>
      <c r="K566" s="110" t="s">
        <v>408</v>
      </c>
      <c r="L566" s="110" t="s">
        <v>33</v>
      </c>
      <c r="M566" s="111">
        <v>0.37697916666666664</v>
      </c>
      <c r="N566" s="110"/>
      <c r="O566" s="110"/>
      <c r="P566" s="113">
        <v>991.31325412176466</v>
      </c>
    </row>
    <row r="567" spans="10:16" x14ac:dyDescent="0.25">
      <c r="J567" s="66">
        <v>564</v>
      </c>
      <c r="K567" s="110" t="s">
        <v>409</v>
      </c>
      <c r="L567" s="110" t="s">
        <v>1</v>
      </c>
      <c r="M567" s="111">
        <v>0.86693287037037037</v>
      </c>
      <c r="N567" s="110"/>
      <c r="O567" s="110"/>
      <c r="P567" s="113">
        <v>988.05121290201998</v>
      </c>
    </row>
    <row r="568" spans="10:16" x14ac:dyDescent="0.25">
      <c r="J568" s="66">
        <v>565</v>
      </c>
      <c r="K568" s="110" t="s">
        <v>410</v>
      </c>
      <c r="L568" s="110" t="s">
        <v>33</v>
      </c>
      <c r="M568" s="111">
        <v>0.37873842592592594</v>
      </c>
      <c r="N568" s="110"/>
      <c r="O568" s="110"/>
      <c r="P568" s="113">
        <v>986.70855361672204</v>
      </c>
    </row>
    <row r="569" spans="10:16" x14ac:dyDescent="0.25">
      <c r="J569" s="66">
        <v>566</v>
      </c>
      <c r="K569" s="110" t="s">
        <v>411</v>
      </c>
      <c r="L569" s="110" t="s">
        <v>33</v>
      </c>
      <c r="M569" s="111">
        <v>0.38141203703703702</v>
      </c>
      <c r="N569" s="110"/>
      <c r="O569" s="110"/>
      <c r="P569" s="113">
        <v>979.79195241852267</v>
      </c>
    </row>
    <row r="570" spans="10:16" x14ac:dyDescent="0.25">
      <c r="J570" s="66">
        <v>567</v>
      </c>
      <c r="K570" s="110" t="s">
        <v>412</v>
      </c>
      <c r="L570" s="110" t="s">
        <v>1</v>
      </c>
      <c r="M570" s="111">
        <v>0.87555555555555553</v>
      </c>
      <c r="N570" s="110"/>
      <c r="O570" s="110"/>
      <c r="P570" s="113">
        <v>978.32064297800343</v>
      </c>
    </row>
    <row r="571" spans="10:16" x14ac:dyDescent="0.25">
      <c r="J571" s="66">
        <v>568</v>
      </c>
      <c r="K571" s="110" t="s">
        <v>413</v>
      </c>
      <c r="L571" s="110" t="s">
        <v>33</v>
      </c>
      <c r="M571" s="111">
        <v>0.38314814814814818</v>
      </c>
      <c r="N571" s="110"/>
      <c r="O571" s="110"/>
      <c r="P571" s="113">
        <v>975.35234412759769</v>
      </c>
    </row>
    <row r="572" spans="10:16" x14ac:dyDescent="0.25">
      <c r="J572" s="66">
        <v>569</v>
      </c>
      <c r="K572" s="110" t="s">
        <v>414</v>
      </c>
      <c r="L572" s="110" t="s">
        <v>33</v>
      </c>
      <c r="M572" s="111">
        <v>0.38344907407407408</v>
      </c>
      <c r="N572" s="110"/>
      <c r="O572" s="110"/>
      <c r="P572" s="113">
        <v>974.58690009055226</v>
      </c>
    </row>
    <row r="573" spans="10:16" x14ac:dyDescent="0.25">
      <c r="J573" s="66">
        <v>570</v>
      </c>
      <c r="K573" s="110" t="s">
        <v>415</v>
      </c>
      <c r="L573" s="110" t="s">
        <v>1</v>
      </c>
      <c r="M573" s="111">
        <v>0.8874305555555555</v>
      </c>
      <c r="N573" s="110"/>
      <c r="O573" s="110"/>
      <c r="P573" s="113">
        <v>965.22941283877208</v>
      </c>
    </row>
    <row r="574" spans="10:16" x14ac:dyDescent="0.25">
      <c r="J574" s="66">
        <v>571</v>
      </c>
      <c r="K574" s="110" t="s">
        <v>416</v>
      </c>
      <c r="L574" s="110" t="s">
        <v>1</v>
      </c>
      <c r="M574" s="111">
        <v>0.88750000000000007</v>
      </c>
      <c r="N574" s="110"/>
      <c r="O574" s="110"/>
      <c r="P574" s="113">
        <v>965.15388628064682</v>
      </c>
    </row>
    <row r="575" spans="10:16" x14ac:dyDescent="0.25">
      <c r="J575" s="66">
        <v>572</v>
      </c>
      <c r="K575" s="110" t="s">
        <v>417</v>
      </c>
      <c r="L575" s="110" t="s">
        <v>1</v>
      </c>
      <c r="M575" s="111">
        <v>0.88753472222222218</v>
      </c>
      <c r="N575" s="110"/>
      <c r="O575" s="110"/>
      <c r="P575" s="113">
        <v>965.11612743372075</v>
      </c>
    </row>
    <row r="576" spans="10:16" x14ac:dyDescent="0.25">
      <c r="J576" s="66">
        <v>573</v>
      </c>
      <c r="K576" s="110" t="s">
        <v>418</v>
      </c>
      <c r="L576" s="110" t="s">
        <v>1</v>
      </c>
      <c r="M576" s="111">
        <v>0.8892592592592593</v>
      </c>
      <c r="N576" s="110"/>
      <c r="O576" s="110"/>
      <c r="P576" s="113">
        <v>963.24448146605584</v>
      </c>
    </row>
    <row r="577" spans="10:16" x14ac:dyDescent="0.25">
      <c r="J577" s="66">
        <v>574</v>
      </c>
      <c r="K577" s="110" t="s">
        <v>419</v>
      </c>
      <c r="L577" s="110" t="s">
        <v>1</v>
      </c>
      <c r="M577" s="111">
        <v>0.89134259259259263</v>
      </c>
      <c r="N577" s="110"/>
      <c r="O577" s="110"/>
      <c r="P577" s="113">
        <v>960.99309198566459</v>
      </c>
    </row>
    <row r="578" spans="10:16" x14ac:dyDescent="0.25">
      <c r="J578" s="66">
        <v>575</v>
      </c>
      <c r="K578" s="110" t="s">
        <v>420</v>
      </c>
      <c r="L578" s="110" t="s">
        <v>1</v>
      </c>
      <c r="M578" s="111">
        <v>0.89135416666666656</v>
      </c>
      <c r="N578" s="110"/>
      <c r="O578" s="110"/>
      <c r="P578" s="113">
        <v>960.98061366262857</v>
      </c>
    </row>
  </sheetData>
  <sortState ref="K4:P578">
    <sortCondition descending="1" ref="P4:P57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5"/>
  <sheetViews>
    <sheetView tabSelected="1" workbookViewId="0">
      <selection activeCell="A2" sqref="A2"/>
    </sheetView>
  </sheetViews>
  <sheetFormatPr baseColWidth="10" defaultRowHeight="15" x14ac:dyDescent="0.25"/>
  <cols>
    <col min="2" max="2" width="18.42578125" bestFit="1" customWidth="1"/>
    <col min="5" max="5" width="13.28515625" customWidth="1"/>
    <col min="9" max="9" width="4" customWidth="1"/>
    <col min="10" max="10" width="5.28515625" customWidth="1"/>
    <col min="11" max="11" width="18.42578125" bestFit="1" customWidth="1"/>
    <col min="12" max="12" width="31.7109375" style="27" bestFit="1" customWidth="1"/>
  </cols>
  <sheetData>
    <row r="1" spans="1:16" x14ac:dyDescent="0.25">
      <c r="A1" t="s">
        <v>1669</v>
      </c>
      <c r="J1" s="27"/>
      <c r="K1" s="9" t="s">
        <v>847</v>
      </c>
      <c r="L1"/>
      <c r="O1" t="s">
        <v>782</v>
      </c>
    </row>
    <row r="2" spans="1:16" ht="15.75" thickBot="1" x14ac:dyDescent="0.3">
      <c r="A2" s="9" t="s">
        <v>785</v>
      </c>
      <c r="E2" s="9" t="s">
        <v>786</v>
      </c>
      <c r="J2" s="28" t="s">
        <v>25</v>
      </c>
      <c r="K2" s="21" t="s">
        <v>783</v>
      </c>
      <c r="L2" s="21" t="s">
        <v>26</v>
      </c>
      <c r="M2" s="21" t="s">
        <v>28</v>
      </c>
      <c r="N2" s="21" t="s">
        <v>29</v>
      </c>
      <c r="O2" s="21" t="s">
        <v>30</v>
      </c>
      <c r="P2" s="21" t="s">
        <v>784</v>
      </c>
    </row>
    <row r="3" spans="1:16" x14ac:dyDescent="0.25">
      <c r="J3" s="119">
        <v>1</v>
      </c>
      <c r="K3" s="165" t="s">
        <v>506</v>
      </c>
      <c r="L3" s="166" t="s">
        <v>507</v>
      </c>
      <c r="M3" s="167">
        <v>0.13798611111111111</v>
      </c>
      <c r="N3" s="168">
        <v>1522.1187720181176</v>
      </c>
      <c r="O3" s="166">
        <v>1.034</v>
      </c>
      <c r="P3" s="121">
        <v>1573.8708102667338</v>
      </c>
    </row>
    <row r="4" spans="1:16" x14ac:dyDescent="0.25">
      <c r="A4" s="4" t="s">
        <v>10</v>
      </c>
      <c r="B4" s="4" t="s">
        <v>11</v>
      </c>
      <c r="C4" s="4" t="s">
        <v>12</v>
      </c>
      <c r="D4" s="4" t="s">
        <v>13</v>
      </c>
      <c r="E4" s="4" t="s">
        <v>792</v>
      </c>
      <c r="J4" s="120">
        <v>2</v>
      </c>
      <c r="K4" s="122" t="s">
        <v>542</v>
      </c>
      <c r="L4" s="123" t="s">
        <v>543</v>
      </c>
      <c r="M4" s="124">
        <v>0.16196759259259261</v>
      </c>
      <c r="N4" s="125">
        <v>1473.9402601114762</v>
      </c>
      <c r="O4" s="126">
        <v>1.0580000000000001</v>
      </c>
      <c r="P4" s="127">
        <v>1559.4287951979418</v>
      </c>
    </row>
    <row r="5" spans="1:16" x14ac:dyDescent="0.25">
      <c r="A5" s="16">
        <v>2014</v>
      </c>
      <c r="B5" s="17" t="s">
        <v>787</v>
      </c>
      <c r="C5" s="17">
        <v>40.770000000000003</v>
      </c>
      <c r="D5" s="17">
        <v>2372</v>
      </c>
      <c r="E5" s="17">
        <v>68</v>
      </c>
      <c r="J5" s="120">
        <v>3</v>
      </c>
      <c r="K5" s="122" t="s">
        <v>542</v>
      </c>
      <c r="L5" s="123" t="s">
        <v>544</v>
      </c>
      <c r="M5" s="124">
        <v>0.16400462962962961</v>
      </c>
      <c r="N5" s="125">
        <v>1455.6330275229359</v>
      </c>
      <c r="O5" s="126">
        <v>1.0580000000000001</v>
      </c>
      <c r="P5" s="127">
        <v>1540</v>
      </c>
    </row>
    <row r="6" spans="1:16" x14ac:dyDescent="0.25">
      <c r="A6" s="16">
        <v>2014</v>
      </c>
      <c r="B6" s="17" t="s">
        <v>788</v>
      </c>
      <c r="C6" s="17">
        <v>45</v>
      </c>
      <c r="D6" s="17">
        <v>1300</v>
      </c>
      <c r="E6" s="17">
        <v>65.39</v>
      </c>
      <c r="J6" s="120">
        <v>4</v>
      </c>
      <c r="K6" s="86" t="s">
        <v>1206</v>
      </c>
      <c r="L6" s="73" t="s">
        <v>1189</v>
      </c>
      <c r="M6" s="75">
        <v>0.13799768518518518</v>
      </c>
      <c r="N6" s="71"/>
      <c r="O6" s="71"/>
      <c r="P6" s="74">
        <v>1522.9002767759791</v>
      </c>
    </row>
    <row r="7" spans="1:16" x14ac:dyDescent="0.25">
      <c r="A7" s="16">
        <v>2014</v>
      </c>
      <c r="B7" s="17" t="s">
        <v>789</v>
      </c>
      <c r="C7" s="17">
        <v>36.619999999999997</v>
      </c>
      <c r="D7" s="17">
        <v>2487</v>
      </c>
      <c r="E7" s="17">
        <v>63.23</v>
      </c>
      <c r="J7" s="120">
        <v>5</v>
      </c>
      <c r="K7" s="86" t="s">
        <v>1206</v>
      </c>
      <c r="L7" s="73" t="s">
        <v>1188</v>
      </c>
      <c r="M7" s="75">
        <v>0.13799768518518518</v>
      </c>
      <c r="N7" s="71"/>
      <c r="O7" s="71"/>
      <c r="P7" s="74">
        <v>1522.9002767759791</v>
      </c>
    </row>
    <row r="8" spans="1:16" x14ac:dyDescent="0.25">
      <c r="A8" s="16">
        <v>2013</v>
      </c>
      <c r="B8" s="17" t="s">
        <v>753</v>
      </c>
      <c r="C8" s="17">
        <v>38</v>
      </c>
      <c r="D8" s="17">
        <v>2000</v>
      </c>
      <c r="E8" s="17">
        <v>58</v>
      </c>
      <c r="J8" s="120">
        <v>6</v>
      </c>
      <c r="K8" s="86" t="s">
        <v>448</v>
      </c>
      <c r="L8" s="73" t="s">
        <v>449</v>
      </c>
      <c r="M8" s="75">
        <v>0.17182870370370371</v>
      </c>
      <c r="N8" s="71"/>
      <c r="O8" s="71"/>
      <c r="P8" s="74">
        <v>1520.236764111545</v>
      </c>
    </row>
    <row r="9" spans="1:16" x14ac:dyDescent="0.25">
      <c r="A9" s="16">
        <v>2014</v>
      </c>
      <c r="B9" s="17" t="s">
        <v>506</v>
      </c>
      <c r="C9" s="17">
        <v>38</v>
      </c>
      <c r="D9" s="17">
        <v>1563</v>
      </c>
      <c r="E9" s="17">
        <v>57</v>
      </c>
      <c r="J9" s="120">
        <v>7</v>
      </c>
      <c r="K9" s="128" t="s">
        <v>714</v>
      </c>
      <c r="L9" s="73" t="s">
        <v>715</v>
      </c>
      <c r="M9" s="129">
        <v>0.18336805555555555</v>
      </c>
      <c r="N9" s="130">
        <v>1379.7247995960363</v>
      </c>
      <c r="O9" s="73">
        <v>1.0900000000000001</v>
      </c>
      <c r="P9" s="74">
        <v>1503.9000315596797</v>
      </c>
    </row>
    <row r="10" spans="1:16" x14ac:dyDescent="0.25">
      <c r="A10" s="16">
        <v>2014</v>
      </c>
      <c r="B10" s="17" t="s">
        <v>1187</v>
      </c>
      <c r="C10" s="17">
        <v>33</v>
      </c>
      <c r="D10" s="17">
        <v>1600</v>
      </c>
      <c r="E10" s="17">
        <v>55.45</v>
      </c>
      <c r="J10" s="120">
        <v>8</v>
      </c>
      <c r="K10" s="86" t="s">
        <v>448</v>
      </c>
      <c r="L10" s="73" t="s">
        <v>233</v>
      </c>
      <c r="M10" s="75">
        <v>0.17373842592592592</v>
      </c>
      <c r="N10" s="71"/>
      <c r="O10" s="71"/>
      <c r="P10" s="74">
        <v>1503.5264139630935</v>
      </c>
    </row>
    <row r="11" spans="1:16" x14ac:dyDescent="0.25">
      <c r="A11" s="16">
        <v>2014</v>
      </c>
      <c r="B11" s="17" t="s">
        <v>790</v>
      </c>
      <c r="C11" s="17">
        <v>37</v>
      </c>
      <c r="D11" s="17">
        <v>1800</v>
      </c>
      <c r="E11" s="17">
        <v>54.6</v>
      </c>
      <c r="J11" s="120">
        <v>9</v>
      </c>
      <c r="K11" s="128" t="s">
        <v>714</v>
      </c>
      <c r="L11" s="73" t="s">
        <v>716</v>
      </c>
      <c r="M11" s="129">
        <v>0.18688657407407408</v>
      </c>
      <c r="N11" s="130">
        <v>1353.7486839660619</v>
      </c>
      <c r="O11" s="73">
        <v>1.0900000000000001</v>
      </c>
      <c r="P11" s="74">
        <v>1476</v>
      </c>
    </row>
    <row r="12" spans="1:16" x14ac:dyDescent="0.25">
      <c r="A12" s="16">
        <v>2014</v>
      </c>
      <c r="B12" s="17" t="s">
        <v>1183</v>
      </c>
      <c r="C12" s="17">
        <v>30</v>
      </c>
      <c r="D12" s="17">
        <v>2200</v>
      </c>
      <c r="E12" s="17">
        <v>51.7</v>
      </c>
      <c r="J12" s="120">
        <v>10</v>
      </c>
      <c r="K12" s="128" t="s">
        <v>483</v>
      </c>
      <c r="L12" s="73" t="s">
        <v>484</v>
      </c>
      <c r="M12" s="129">
        <v>9.0300925925925923E-2</v>
      </c>
      <c r="N12" s="130">
        <v>1431.6495770315305</v>
      </c>
      <c r="O12" s="73">
        <v>1.03</v>
      </c>
      <c r="P12" s="74">
        <v>1474.5990643424764</v>
      </c>
    </row>
    <row r="13" spans="1:16" x14ac:dyDescent="0.25">
      <c r="A13" s="16">
        <v>2014</v>
      </c>
      <c r="B13" s="17" t="s">
        <v>1501</v>
      </c>
      <c r="C13" s="17">
        <v>33</v>
      </c>
      <c r="D13" s="17">
        <v>900</v>
      </c>
      <c r="E13" s="17">
        <v>43.84</v>
      </c>
      <c r="J13" s="120">
        <v>11</v>
      </c>
      <c r="K13" s="128" t="s">
        <v>753</v>
      </c>
      <c r="L13" s="73" t="s">
        <v>754</v>
      </c>
      <c r="M13" s="131">
        <v>0.1492361111111111</v>
      </c>
      <c r="N13" s="71"/>
      <c r="O13" s="71"/>
      <c r="P13" s="74">
        <v>1472.7969598262757</v>
      </c>
    </row>
    <row r="14" spans="1:16" x14ac:dyDescent="0.25">
      <c r="A14" s="16">
        <v>2014</v>
      </c>
      <c r="B14" s="17" t="s">
        <v>1668</v>
      </c>
      <c r="C14" s="17">
        <v>28</v>
      </c>
      <c r="D14" s="17">
        <v>1700</v>
      </c>
      <c r="E14" s="17">
        <v>43.42</v>
      </c>
      <c r="J14" s="120">
        <v>12</v>
      </c>
      <c r="K14" s="128" t="s">
        <v>1667</v>
      </c>
      <c r="L14" s="73" t="s">
        <v>510</v>
      </c>
      <c r="M14" s="75">
        <v>0.10646990740740742</v>
      </c>
      <c r="N14" s="71"/>
      <c r="O14" s="71"/>
      <c r="P14" s="74">
        <v>1461.8260680508752</v>
      </c>
    </row>
    <row r="15" spans="1:16" x14ac:dyDescent="0.25">
      <c r="A15" s="16">
        <v>2014</v>
      </c>
      <c r="B15" s="17" t="s">
        <v>623</v>
      </c>
      <c r="C15" s="17">
        <v>42.195</v>
      </c>
      <c r="D15" s="17">
        <v>15</v>
      </c>
      <c r="E15" s="17">
        <v>42.195</v>
      </c>
      <c r="J15" s="120">
        <v>13</v>
      </c>
      <c r="K15" s="128" t="s">
        <v>1667</v>
      </c>
      <c r="L15" s="73" t="s">
        <v>1113</v>
      </c>
      <c r="M15" s="75">
        <v>0.10646990740740742</v>
      </c>
      <c r="N15" s="71"/>
      <c r="O15" s="71"/>
      <c r="P15" s="74">
        <v>1461.8260680508752</v>
      </c>
    </row>
    <row r="16" spans="1:16" x14ac:dyDescent="0.25">
      <c r="A16" s="16">
        <v>2014</v>
      </c>
      <c r="B16" s="17" t="s">
        <v>791</v>
      </c>
      <c r="C16" s="17">
        <v>25</v>
      </c>
      <c r="D16" s="17">
        <v>2000</v>
      </c>
      <c r="E16" s="17">
        <v>41.3</v>
      </c>
      <c r="J16" s="120">
        <v>14</v>
      </c>
      <c r="K16" s="128" t="s">
        <v>623</v>
      </c>
      <c r="L16" s="73" t="s">
        <v>624</v>
      </c>
      <c r="M16" s="75">
        <v>0.1040625</v>
      </c>
      <c r="N16" s="130"/>
      <c r="O16" s="71"/>
      <c r="P16" s="74">
        <v>1453.6981425870315</v>
      </c>
    </row>
    <row r="17" spans="1:16" x14ac:dyDescent="0.25">
      <c r="A17" s="16">
        <v>2014</v>
      </c>
      <c r="B17" s="17" t="s">
        <v>671</v>
      </c>
      <c r="C17" s="17">
        <v>25</v>
      </c>
      <c r="D17" s="17">
        <v>2000</v>
      </c>
      <c r="E17" s="17">
        <v>40.43</v>
      </c>
      <c r="J17" s="120">
        <v>15</v>
      </c>
      <c r="K17" s="86" t="s">
        <v>1206</v>
      </c>
      <c r="L17" s="73" t="s">
        <v>1190</v>
      </c>
      <c r="M17" s="75">
        <v>0.14467592592592593</v>
      </c>
      <c r="N17" s="71"/>
      <c r="O17" s="71"/>
      <c r="P17" s="74">
        <v>1452.6032</v>
      </c>
    </row>
    <row r="18" spans="1:16" x14ac:dyDescent="0.25">
      <c r="A18" s="16">
        <v>2014</v>
      </c>
      <c r="B18" s="17" t="s">
        <v>483</v>
      </c>
      <c r="C18" s="17">
        <v>26</v>
      </c>
      <c r="D18" s="17">
        <v>1135</v>
      </c>
      <c r="E18" s="17">
        <v>37.35</v>
      </c>
      <c r="J18" s="120">
        <v>16</v>
      </c>
      <c r="K18" s="128" t="s">
        <v>1667</v>
      </c>
      <c r="L18" s="73" t="s">
        <v>485</v>
      </c>
      <c r="M18" s="75">
        <v>0.10738425925925926</v>
      </c>
      <c r="N18" s="71"/>
      <c r="O18" s="71"/>
      <c r="P18" s="74">
        <v>1449.3789609829705</v>
      </c>
    </row>
    <row r="19" spans="1:16" x14ac:dyDescent="0.25">
      <c r="J19" s="120">
        <v>17</v>
      </c>
      <c r="K19" s="128" t="s">
        <v>714</v>
      </c>
      <c r="L19" s="73" t="s">
        <v>219</v>
      </c>
      <c r="M19" s="129">
        <v>0.19118055555555555</v>
      </c>
      <c r="N19" s="130">
        <v>1323.3430197360456</v>
      </c>
      <c r="O19" s="73">
        <v>1.0900000000000001</v>
      </c>
      <c r="P19" s="74">
        <v>1442.4438915122898</v>
      </c>
    </row>
    <row r="20" spans="1:16" x14ac:dyDescent="0.25">
      <c r="A20" s="4" t="s">
        <v>10</v>
      </c>
      <c r="B20" s="4" t="s">
        <v>11</v>
      </c>
      <c r="C20" s="4" t="s">
        <v>14</v>
      </c>
      <c r="D20" s="5" t="s">
        <v>15</v>
      </c>
      <c r="E20" s="5" t="s">
        <v>16</v>
      </c>
      <c r="J20" s="120">
        <v>18</v>
      </c>
      <c r="K20" s="128" t="s">
        <v>714</v>
      </c>
      <c r="L20" s="73" t="s">
        <v>718</v>
      </c>
      <c r="M20" s="129">
        <v>0.19144675925925925</v>
      </c>
      <c r="N20" s="130">
        <v>1321.5029321080951</v>
      </c>
      <c r="O20" s="73">
        <v>1.0900000000000001</v>
      </c>
      <c r="P20" s="74">
        <v>1440.4381959978239</v>
      </c>
    </row>
    <row r="21" spans="1:16" x14ac:dyDescent="0.25">
      <c r="A21" s="16">
        <v>2014</v>
      </c>
      <c r="B21" s="17" t="s">
        <v>787</v>
      </c>
      <c r="C21" s="7">
        <v>0.18996527777777775</v>
      </c>
      <c r="D21" s="1">
        <f t="shared" ref="D21:D30" si="0">1430*C21/1295</f>
        <v>0.20976860789360788</v>
      </c>
      <c r="E21" s="1">
        <f t="shared" ref="E21:E30" si="1">1430*C21/1160</f>
        <v>0.2341813338122605</v>
      </c>
      <c r="J21" s="120">
        <v>19</v>
      </c>
      <c r="K21" s="128" t="s">
        <v>1501</v>
      </c>
      <c r="L21" s="73" t="s">
        <v>1475</v>
      </c>
      <c r="M21" s="131">
        <v>0.1092013888888889</v>
      </c>
      <c r="N21" s="71"/>
      <c r="O21" s="71"/>
      <c r="P21" s="74">
        <v>1439.2474827768945</v>
      </c>
    </row>
    <row r="22" spans="1:16" x14ac:dyDescent="0.25">
      <c r="A22" s="16">
        <v>2014</v>
      </c>
      <c r="B22" s="17" t="s">
        <v>788</v>
      </c>
      <c r="C22" s="7">
        <v>0.18267361111111111</v>
      </c>
      <c r="D22" s="1">
        <f t="shared" si="0"/>
        <v>0.20171680609180609</v>
      </c>
      <c r="E22" s="1">
        <f t="shared" si="1"/>
        <v>0.22519246886973179</v>
      </c>
      <c r="J22" s="120">
        <v>20</v>
      </c>
      <c r="K22" s="128" t="s">
        <v>1501</v>
      </c>
      <c r="L22" s="73" t="s">
        <v>202</v>
      </c>
      <c r="M22" s="131">
        <v>0.10924768518518518</v>
      </c>
      <c r="N22" s="71"/>
      <c r="O22" s="71"/>
      <c r="P22" s="74">
        <v>1438.6375675389343</v>
      </c>
    </row>
    <row r="23" spans="1:16" x14ac:dyDescent="0.25">
      <c r="A23" s="16">
        <v>2014</v>
      </c>
      <c r="B23" s="17" t="s">
        <v>789</v>
      </c>
      <c r="C23" s="7">
        <v>0.17663194444444444</v>
      </c>
      <c r="D23" s="1">
        <f t="shared" si="0"/>
        <v>0.19504531317031318</v>
      </c>
      <c r="E23" s="1">
        <f t="shared" si="1"/>
        <v>0.21774455220306513</v>
      </c>
      <c r="J23" s="120">
        <v>21</v>
      </c>
      <c r="K23" s="128" t="s">
        <v>753</v>
      </c>
      <c r="L23" s="73" t="s">
        <v>755</v>
      </c>
      <c r="M23" s="131">
        <v>0.15293981481481481</v>
      </c>
      <c r="N23" s="71"/>
      <c r="O23" s="71"/>
      <c r="P23" s="74">
        <v>1437.1306190404116</v>
      </c>
    </row>
    <row r="24" spans="1:16" x14ac:dyDescent="0.25">
      <c r="A24" s="16">
        <v>2013</v>
      </c>
      <c r="B24" s="17" t="s">
        <v>753</v>
      </c>
      <c r="C24" s="7">
        <v>0.1537152777777778</v>
      </c>
      <c r="D24" s="1">
        <f t="shared" si="0"/>
        <v>0.16973965036465039</v>
      </c>
      <c r="E24" s="1">
        <f t="shared" si="1"/>
        <v>0.18949383381226056</v>
      </c>
      <c r="J24" s="120">
        <v>22</v>
      </c>
      <c r="K24" s="128" t="s">
        <v>791</v>
      </c>
      <c r="L24" s="73" t="s">
        <v>793</v>
      </c>
      <c r="M24" s="75">
        <v>0.1030787037037037</v>
      </c>
      <c r="N24" s="71"/>
      <c r="O24" s="71"/>
      <c r="P24" s="74">
        <v>1436.583202335504</v>
      </c>
    </row>
    <row r="25" spans="1:16" x14ac:dyDescent="0.25">
      <c r="A25" s="16">
        <v>2014</v>
      </c>
      <c r="B25" s="17" t="s">
        <v>506</v>
      </c>
      <c r="C25" s="7">
        <v>0.15106481481481482</v>
      </c>
      <c r="D25" s="1">
        <f t="shared" si="0"/>
        <v>0.16681288431288432</v>
      </c>
      <c r="E25" s="1">
        <f t="shared" si="1"/>
        <v>0.18622645274584931</v>
      </c>
      <c r="J25" s="120">
        <v>23</v>
      </c>
      <c r="K25" s="86" t="s">
        <v>1206</v>
      </c>
      <c r="L25" s="73" t="s">
        <v>1191</v>
      </c>
      <c r="M25" s="75">
        <v>0.14648148148148146</v>
      </c>
      <c r="N25" s="71"/>
      <c r="O25" s="71"/>
      <c r="P25" s="74">
        <v>1434.6981668773706</v>
      </c>
    </row>
    <row r="26" spans="1:16" x14ac:dyDescent="0.25">
      <c r="A26" s="16">
        <v>2014</v>
      </c>
      <c r="B26" s="17" t="s">
        <v>1187</v>
      </c>
      <c r="C26" s="7">
        <v>0.1469560185185185</v>
      </c>
      <c r="D26" s="1">
        <f t="shared" si="0"/>
        <v>0.16227575790075788</v>
      </c>
      <c r="E26" s="1">
        <f t="shared" si="1"/>
        <v>0.18116129869093228</v>
      </c>
      <c r="J26" s="120">
        <v>24</v>
      </c>
      <c r="K26" s="128" t="s">
        <v>1667</v>
      </c>
      <c r="L26" s="73" t="s">
        <v>756</v>
      </c>
      <c r="M26" s="75">
        <v>0.10850694444444443</v>
      </c>
      <c r="N26" s="71"/>
      <c r="O26" s="71"/>
      <c r="P26" s="74">
        <v>1434.3827200000003</v>
      </c>
    </row>
    <row r="27" spans="1:16" x14ac:dyDescent="0.25">
      <c r="A27" s="16">
        <v>2014</v>
      </c>
      <c r="B27" s="17" t="s">
        <v>790</v>
      </c>
      <c r="C27" s="7">
        <v>0.14471064814814816</v>
      </c>
      <c r="D27" s="1">
        <f t="shared" si="0"/>
        <v>0.15979631417131418</v>
      </c>
      <c r="E27" s="1">
        <f t="shared" si="1"/>
        <v>0.17839329901021714</v>
      </c>
      <c r="J27" s="120">
        <v>25</v>
      </c>
      <c r="K27" s="132" t="s">
        <v>753</v>
      </c>
      <c r="L27" s="83" t="s">
        <v>757</v>
      </c>
      <c r="M27" s="34">
        <v>0.15378472222222223</v>
      </c>
      <c r="N27" s="31"/>
      <c r="O27" s="31"/>
      <c r="P27" s="33">
        <v>1429.2348912470834</v>
      </c>
    </row>
    <row r="28" spans="1:16" x14ac:dyDescent="0.25">
      <c r="A28" s="16">
        <v>2014</v>
      </c>
      <c r="B28" s="17" t="s">
        <v>1184</v>
      </c>
      <c r="C28" s="7">
        <v>0.13702546296296295</v>
      </c>
      <c r="D28" s="1">
        <f t="shared" si="0"/>
        <v>0.15130997068497068</v>
      </c>
      <c r="E28" s="1">
        <f t="shared" si="1"/>
        <v>0.16891932072158364</v>
      </c>
      <c r="J28" s="120">
        <v>26</v>
      </c>
      <c r="K28" s="132" t="s">
        <v>506</v>
      </c>
      <c r="L28" s="83" t="s">
        <v>508</v>
      </c>
      <c r="M28" s="133">
        <v>0.15226851851851853</v>
      </c>
      <c r="N28" s="134">
        <v>1379.3478260869565</v>
      </c>
      <c r="O28" s="83">
        <v>1.034</v>
      </c>
      <c r="P28" s="33">
        <v>1426.245652173913</v>
      </c>
    </row>
    <row r="29" spans="1:16" x14ac:dyDescent="0.25">
      <c r="A29" s="16">
        <v>2014</v>
      </c>
      <c r="B29" s="17" t="s">
        <v>1501</v>
      </c>
      <c r="C29" s="7">
        <v>0.10990740740740741</v>
      </c>
      <c r="D29" s="1">
        <f t="shared" si="0"/>
        <v>0.12136493636493637</v>
      </c>
      <c r="E29" s="1">
        <f t="shared" si="1"/>
        <v>0.13548930395913156</v>
      </c>
      <c r="J29" s="120">
        <v>27</v>
      </c>
      <c r="K29" s="132" t="s">
        <v>753</v>
      </c>
      <c r="L29" s="83" t="s">
        <v>758</v>
      </c>
      <c r="M29" s="34">
        <v>0.15467592592592591</v>
      </c>
      <c r="N29" s="31"/>
      <c r="O29" s="31"/>
      <c r="P29" s="33">
        <v>1421</v>
      </c>
    </row>
    <row r="30" spans="1:16" x14ac:dyDescent="0.25">
      <c r="A30" s="16">
        <v>2014</v>
      </c>
      <c r="B30" s="17" t="s">
        <v>1668</v>
      </c>
      <c r="C30" s="7">
        <v>0.10884259259259259</v>
      </c>
      <c r="D30" s="1">
        <f t="shared" si="0"/>
        <v>0.12018911768911769</v>
      </c>
      <c r="E30" s="1">
        <f t="shared" si="1"/>
        <v>0.13417664431673051</v>
      </c>
      <c r="J30" s="120">
        <v>28</v>
      </c>
      <c r="K30" s="132" t="s">
        <v>1501</v>
      </c>
      <c r="L30" s="83" t="s">
        <v>1476</v>
      </c>
      <c r="M30" s="34">
        <v>0.11113425925925925</v>
      </c>
      <c r="N30" s="31"/>
      <c r="O30" s="31"/>
      <c r="P30" s="33">
        <v>1414.2157883774214</v>
      </c>
    </row>
    <row r="31" spans="1:16" x14ac:dyDescent="0.25">
      <c r="A31" s="16">
        <v>2014</v>
      </c>
      <c r="B31" s="17" t="s">
        <v>623</v>
      </c>
      <c r="C31" s="7">
        <v>0.10578703703703703</v>
      </c>
      <c r="D31" s="1">
        <f t="shared" ref="D31:D34" si="2">1430*C31/1295</f>
        <v>0.11681502931502931</v>
      </c>
      <c r="E31" s="1">
        <f t="shared" ref="E31:E34" si="3">1430*C31/1160</f>
        <v>0.13040988186462324</v>
      </c>
      <c r="J31" s="120">
        <v>29</v>
      </c>
      <c r="K31" s="91" t="s">
        <v>1206</v>
      </c>
      <c r="L31" s="83" t="s">
        <v>66</v>
      </c>
      <c r="M31" s="32">
        <v>0.14930555555555555</v>
      </c>
      <c r="N31" s="31"/>
      <c r="O31" s="31"/>
      <c r="P31" s="33">
        <v>1407.5612403100774</v>
      </c>
    </row>
    <row r="32" spans="1:16" x14ac:dyDescent="0.25">
      <c r="A32" s="16">
        <v>2014</v>
      </c>
      <c r="B32" s="17" t="s">
        <v>791</v>
      </c>
      <c r="C32" s="7">
        <v>0.10355324074074074</v>
      </c>
      <c r="D32" s="1">
        <f t="shared" si="2"/>
        <v>0.11434836622336621</v>
      </c>
      <c r="E32" s="1">
        <f t="shared" si="3"/>
        <v>0.12765615022349935</v>
      </c>
      <c r="J32" s="120">
        <v>30</v>
      </c>
      <c r="K32" s="132" t="s">
        <v>1501</v>
      </c>
      <c r="L32" s="83" t="s">
        <v>1477</v>
      </c>
      <c r="M32" s="34">
        <v>0.11195601851851851</v>
      </c>
      <c r="N32" s="31"/>
      <c r="O32" s="31"/>
      <c r="P32" s="33">
        <v>1403.8354181742998</v>
      </c>
    </row>
    <row r="33" spans="1:16" x14ac:dyDescent="0.25">
      <c r="A33" s="16">
        <v>2014</v>
      </c>
      <c r="B33" s="17" t="s">
        <v>671</v>
      </c>
      <c r="C33" s="7">
        <v>0.10136574074074074</v>
      </c>
      <c r="D33" s="1">
        <f t="shared" si="2"/>
        <v>0.11193282568282568</v>
      </c>
      <c r="E33" s="1">
        <f t="shared" si="3"/>
        <v>0.12495949074074074</v>
      </c>
      <c r="J33" s="120">
        <v>31</v>
      </c>
      <c r="K33" s="132" t="s">
        <v>1667</v>
      </c>
      <c r="L33" s="83" t="s">
        <v>1657</v>
      </c>
      <c r="M33" s="32">
        <v>0.11131944444444446</v>
      </c>
      <c r="N33" s="31"/>
      <c r="O33" s="31"/>
      <c r="P33" s="33">
        <v>1398.1428571428571</v>
      </c>
    </row>
    <row r="34" spans="1:16" x14ac:dyDescent="0.25">
      <c r="A34" s="16">
        <v>2014</v>
      </c>
      <c r="B34" s="17" t="s">
        <v>483</v>
      </c>
      <c r="C34" s="7">
        <v>9.3101851851851838E-2</v>
      </c>
      <c r="D34" s="1">
        <f t="shared" si="2"/>
        <v>0.1028074503074503</v>
      </c>
      <c r="E34" s="1">
        <f t="shared" si="3"/>
        <v>0.1147721104725415</v>
      </c>
      <c r="J34" s="120">
        <v>32</v>
      </c>
      <c r="K34" s="132" t="s">
        <v>623</v>
      </c>
      <c r="L34" s="83" t="s">
        <v>625</v>
      </c>
      <c r="M34" s="32">
        <v>0.10820601851851852</v>
      </c>
      <c r="N34" s="31"/>
      <c r="O34" s="31"/>
      <c r="P34" s="33">
        <v>1398.0318750668521</v>
      </c>
    </row>
    <row r="35" spans="1:16" x14ac:dyDescent="0.25">
      <c r="J35" s="120">
        <v>33</v>
      </c>
      <c r="K35" s="132" t="s">
        <v>1501</v>
      </c>
      <c r="L35" s="83" t="s">
        <v>451</v>
      </c>
      <c r="M35" s="34">
        <v>0.11288194444444444</v>
      </c>
      <c r="N35" s="31"/>
      <c r="O35" s="31"/>
      <c r="P35" s="33">
        <v>1392.3203116989646</v>
      </c>
    </row>
    <row r="36" spans="1:16" x14ac:dyDescent="0.25">
      <c r="A36" s="4" t="s">
        <v>10</v>
      </c>
      <c r="B36" s="4" t="s">
        <v>11</v>
      </c>
      <c r="C36" s="5" t="s">
        <v>17</v>
      </c>
      <c r="D36" s="5" t="s">
        <v>18</v>
      </c>
      <c r="E36" s="5" t="s">
        <v>19</v>
      </c>
      <c r="F36" s="5" t="s">
        <v>20</v>
      </c>
      <c r="G36" s="5" t="s">
        <v>21</v>
      </c>
      <c r="H36" s="5" t="s">
        <v>22</v>
      </c>
      <c r="J36" s="120">
        <v>34</v>
      </c>
      <c r="K36" s="132" t="s">
        <v>575</v>
      </c>
      <c r="L36" s="83" t="s">
        <v>576</v>
      </c>
      <c r="M36" s="133">
        <v>0.14880787037037038</v>
      </c>
      <c r="N36" s="134">
        <v>1355.8139534883719</v>
      </c>
      <c r="O36" s="83">
        <v>1.026</v>
      </c>
      <c r="P36" s="33">
        <v>1391</v>
      </c>
    </row>
    <row r="37" spans="1:16" x14ac:dyDescent="0.25">
      <c r="A37" s="16">
        <v>2014</v>
      </c>
      <c r="B37" s="17" t="s">
        <v>787</v>
      </c>
      <c r="C37" s="8">
        <f>1430*C21/1055</f>
        <v>0.25748848077935754</v>
      </c>
      <c r="D37" s="8">
        <f>1430*C21/950</f>
        <v>0.28594773391812861</v>
      </c>
      <c r="E37" s="2">
        <f>1430*C21/870</f>
        <v>0.31224177841634737</v>
      </c>
      <c r="F37" s="2">
        <f>1430*C21/790</f>
        <v>0.34386119901547113</v>
      </c>
      <c r="G37" s="3">
        <f>1430*C21/730</f>
        <v>0.37212376331811259</v>
      </c>
      <c r="H37" s="3">
        <f>1430*C21/640</f>
        <v>0.42445366753472219</v>
      </c>
      <c r="J37" s="120">
        <v>35</v>
      </c>
      <c r="K37" s="132" t="s">
        <v>671</v>
      </c>
      <c r="L37" s="83" t="s">
        <v>672</v>
      </c>
      <c r="M37" s="32">
        <v>0.10481481481481481</v>
      </c>
      <c r="N37" s="31"/>
      <c r="O37" s="31"/>
      <c r="P37" s="33">
        <v>1383.3650618374561</v>
      </c>
    </row>
    <row r="38" spans="1:16" x14ac:dyDescent="0.25">
      <c r="A38" s="16">
        <v>2014</v>
      </c>
      <c r="B38" s="17" t="s">
        <v>788</v>
      </c>
      <c r="C38" s="8">
        <f t="shared" ref="C38:C50" si="4">1430*C22/1055</f>
        <v>0.24760498946814111</v>
      </c>
      <c r="D38" s="8">
        <f t="shared" ref="D38:D50" si="5">1430*C22/950</f>
        <v>0.27497185672514618</v>
      </c>
      <c r="E38" s="2">
        <f t="shared" ref="E38:E50" si="6">1430*C22/870</f>
        <v>0.30025662515964241</v>
      </c>
      <c r="F38" s="2">
        <f t="shared" ref="F38:F50" si="7">1430*C22/790</f>
        <v>0.3306623593530239</v>
      </c>
      <c r="G38" s="3">
        <f t="shared" ref="G38:G50" si="8">1430*C22/730</f>
        <v>0.35784008751902585</v>
      </c>
      <c r="H38" s="3">
        <f t="shared" ref="H38:H50" si="9">1430*C22/640</f>
        <v>0.40816134982638885</v>
      </c>
      <c r="J38" s="120">
        <v>36</v>
      </c>
      <c r="K38" s="132" t="s">
        <v>623</v>
      </c>
      <c r="L38" s="83" t="s">
        <v>626</v>
      </c>
      <c r="M38" s="32">
        <v>0.10938657407407408</v>
      </c>
      <c r="N38" s="31"/>
      <c r="O38" s="31"/>
      <c r="P38" s="33">
        <v>1382.9436038514441</v>
      </c>
    </row>
    <row r="39" spans="1:16" x14ac:dyDescent="0.25">
      <c r="A39" s="16">
        <v>2014</v>
      </c>
      <c r="B39" s="17" t="s">
        <v>789</v>
      </c>
      <c r="C39" s="8">
        <f t="shared" si="4"/>
        <v>0.23941581095313325</v>
      </c>
      <c r="D39" s="8">
        <f t="shared" si="5"/>
        <v>0.26587755847953215</v>
      </c>
      <c r="E39" s="2">
        <f t="shared" si="6"/>
        <v>0.29032606960408686</v>
      </c>
      <c r="F39" s="2">
        <f t="shared" si="7"/>
        <v>0.31972617791842478</v>
      </c>
      <c r="G39" s="3">
        <f t="shared" si="8"/>
        <v>0.34600504185692543</v>
      </c>
      <c r="H39" s="3">
        <f t="shared" si="9"/>
        <v>0.39466200086805558</v>
      </c>
      <c r="J39" s="120">
        <v>37</v>
      </c>
      <c r="K39" s="132" t="s">
        <v>575</v>
      </c>
      <c r="L39" s="83" t="s">
        <v>577</v>
      </c>
      <c r="M39" s="133">
        <v>0.1499189814814815</v>
      </c>
      <c r="N39" s="134">
        <v>1345.7654597390565</v>
      </c>
      <c r="O39" s="83">
        <v>1.026</v>
      </c>
      <c r="P39" s="33">
        <v>1380.7553616922719</v>
      </c>
    </row>
    <row r="40" spans="1:16" x14ac:dyDescent="0.25">
      <c r="A40" s="16">
        <v>2013</v>
      </c>
      <c r="B40" s="17" t="s">
        <v>753</v>
      </c>
      <c r="C40" s="8">
        <f t="shared" si="4"/>
        <v>0.20835340968931018</v>
      </c>
      <c r="D40" s="8">
        <f t="shared" si="5"/>
        <v>0.23138194444444446</v>
      </c>
      <c r="E40" s="2">
        <f t="shared" si="6"/>
        <v>0.25265844508301405</v>
      </c>
      <c r="F40" s="2">
        <f t="shared" si="7"/>
        <v>0.27824411040787628</v>
      </c>
      <c r="G40" s="3">
        <f t="shared" si="8"/>
        <v>0.30111348934550991</v>
      </c>
      <c r="H40" s="3">
        <f t="shared" si="9"/>
        <v>0.34345757378472225</v>
      </c>
      <c r="J40" s="120">
        <v>38</v>
      </c>
      <c r="K40" s="132" t="s">
        <v>714</v>
      </c>
      <c r="L40" s="83" t="s">
        <v>719</v>
      </c>
      <c r="M40" s="133">
        <v>0.19990740740740742</v>
      </c>
      <c r="N40" s="134">
        <v>1265.5731820287169</v>
      </c>
      <c r="O40" s="83">
        <v>1.0900000000000001</v>
      </c>
      <c r="P40" s="33">
        <v>1379.4747684113015</v>
      </c>
    </row>
    <row r="41" spans="1:16" x14ac:dyDescent="0.25">
      <c r="A41" s="16">
        <v>2014</v>
      </c>
      <c r="B41" s="17" t="s">
        <v>506</v>
      </c>
      <c r="C41" s="8">
        <f t="shared" si="4"/>
        <v>0.20476083903809023</v>
      </c>
      <c r="D41" s="8">
        <f t="shared" si="5"/>
        <v>0.22739230019493178</v>
      </c>
      <c r="E41" s="2">
        <f t="shared" si="6"/>
        <v>0.24830193699446573</v>
      </c>
      <c r="F41" s="2">
        <f t="shared" si="7"/>
        <v>0.27344643694327242</v>
      </c>
      <c r="G41" s="3">
        <f t="shared" si="8"/>
        <v>0.29592148655504824</v>
      </c>
      <c r="H41" s="3">
        <f t="shared" si="9"/>
        <v>0.33753544560185189</v>
      </c>
      <c r="J41" s="120">
        <v>39</v>
      </c>
      <c r="K41" s="132" t="s">
        <v>623</v>
      </c>
      <c r="L41" s="83" t="s">
        <v>627</v>
      </c>
      <c r="M41" s="32">
        <v>0.1097337962962963</v>
      </c>
      <c r="N41" s="31"/>
      <c r="O41" s="31"/>
      <c r="P41" s="33">
        <v>1378.5676616390676</v>
      </c>
    </row>
    <row r="42" spans="1:16" x14ac:dyDescent="0.25">
      <c r="A42" s="16">
        <v>2014</v>
      </c>
      <c r="B42" s="17" t="s">
        <v>1187</v>
      </c>
      <c r="C42" s="8">
        <f t="shared" si="4"/>
        <v>0.19919157012462696</v>
      </c>
      <c r="D42" s="8">
        <f t="shared" si="5"/>
        <v>0.22120748050682257</v>
      </c>
      <c r="E42" s="2">
        <f t="shared" si="6"/>
        <v>0.24154839825457639</v>
      </c>
      <c r="F42" s="2">
        <f t="shared" si="7"/>
        <v>0.26600899554617902</v>
      </c>
      <c r="G42" s="3">
        <f t="shared" si="8"/>
        <v>0.28787274860476908</v>
      </c>
      <c r="H42" s="3">
        <f t="shared" si="9"/>
        <v>0.32835485387731478</v>
      </c>
      <c r="J42" s="120">
        <v>40</v>
      </c>
      <c r="K42" s="132" t="s">
        <v>714</v>
      </c>
      <c r="L42" s="83" t="s">
        <v>720</v>
      </c>
      <c r="M42" s="133">
        <v>0.20021990740740739</v>
      </c>
      <c r="N42" s="134">
        <v>1263.5978958321291</v>
      </c>
      <c r="O42" s="83">
        <v>1.0900000000000001</v>
      </c>
      <c r="P42" s="33">
        <v>1377.3217064570208</v>
      </c>
    </row>
    <row r="43" spans="1:16" x14ac:dyDescent="0.25">
      <c r="A43" s="16">
        <v>2014</v>
      </c>
      <c r="B43" s="17" t="s">
        <v>790</v>
      </c>
      <c r="C43" s="8">
        <f t="shared" si="4"/>
        <v>0.19614808232403022</v>
      </c>
      <c r="D43" s="8">
        <f t="shared" si="5"/>
        <v>0.21782760721247565</v>
      </c>
      <c r="E43" s="2">
        <f t="shared" si="6"/>
        <v>0.23785773201362284</v>
      </c>
      <c r="F43" s="2">
        <f t="shared" si="7"/>
        <v>0.26194459095171124</v>
      </c>
      <c r="G43" s="3">
        <f t="shared" si="8"/>
        <v>0.28347428335870117</v>
      </c>
      <c r="H43" s="3">
        <f t="shared" si="9"/>
        <v>0.32333785445601854</v>
      </c>
      <c r="J43" s="120">
        <v>41</v>
      </c>
      <c r="K43" s="132" t="s">
        <v>1667</v>
      </c>
      <c r="L43" s="83" t="s">
        <v>1658</v>
      </c>
      <c r="M43" s="32">
        <v>0.11313657407407407</v>
      </c>
      <c r="N43" s="31"/>
      <c r="O43" s="31"/>
      <c r="P43" s="33">
        <v>1375.6867519181587</v>
      </c>
    </row>
    <row r="44" spans="1:16" x14ac:dyDescent="0.25">
      <c r="A44" s="16">
        <v>2014</v>
      </c>
      <c r="B44" s="17" t="s">
        <v>1184</v>
      </c>
      <c r="C44" s="8">
        <f t="shared" si="4"/>
        <v>0.18573119624363699</v>
      </c>
      <c r="D44" s="8">
        <f t="shared" si="5"/>
        <v>0.20625938109161793</v>
      </c>
      <c r="E44" s="2">
        <f t="shared" si="6"/>
        <v>0.22522576096211153</v>
      </c>
      <c r="F44" s="2">
        <f t="shared" si="7"/>
        <v>0.24803343295827471</v>
      </c>
      <c r="G44" s="3">
        <f t="shared" si="8"/>
        <v>0.26841974251648909</v>
      </c>
      <c r="H44" s="3">
        <f t="shared" si="9"/>
        <v>0.30616626880787035</v>
      </c>
      <c r="J44" s="120">
        <v>42</v>
      </c>
      <c r="K44" s="91" t="s">
        <v>1206</v>
      </c>
      <c r="L44" s="83" t="s">
        <v>1192</v>
      </c>
      <c r="M44" s="32">
        <v>0.15282407407407408</v>
      </c>
      <c r="N44" s="31"/>
      <c r="O44" s="31"/>
      <c r="P44" s="33">
        <v>1375.1544986367767</v>
      </c>
    </row>
    <row r="45" spans="1:16" x14ac:dyDescent="0.25">
      <c r="A45" s="16">
        <v>2014</v>
      </c>
      <c r="B45" s="17" t="s">
        <v>1501</v>
      </c>
      <c r="C45" s="8">
        <f t="shared" si="4"/>
        <v>0.14897402141477972</v>
      </c>
      <c r="D45" s="8">
        <f t="shared" si="5"/>
        <v>0.16543957115009747</v>
      </c>
      <c r="E45" s="2">
        <f t="shared" si="6"/>
        <v>0.18065240527884208</v>
      </c>
      <c r="F45" s="2">
        <f t="shared" si="7"/>
        <v>0.19894631973745899</v>
      </c>
      <c r="G45" s="3">
        <f t="shared" si="8"/>
        <v>0.2152980720446474</v>
      </c>
      <c r="H45" s="3">
        <f t="shared" si="9"/>
        <v>0.24557436342592592</v>
      </c>
      <c r="J45" s="120">
        <v>43</v>
      </c>
      <c r="K45" s="132" t="s">
        <v>1667</v>
      </c>
      <c r="L45" s="83" t="s">
        <v>47</v>
      </c>
      <c r="M45" s="32">
        <v>0.11327546296296297</v>
      </c>
      <c r="N45" s="31"/>
      <c r="O45" s="31"/>
      <c r="P45" s="33">
        <v>1374.0000000000002</v>
      </c>
    </row>
    <row r="46" spans="1:16" x14ac:dyDescent="0.25">
      <c r="A46" s="16">
        <v>2014</v>
      </c>
      <c r="B46" s="17" t="s">
        <v>1668</v>
      </c>
      <c r="C46" s="8">
        <f t="shared" si="4"/>
        <v>0.14753071792171318</v>
      </c>
      <c r="D46" s="8">
        <f t="shared" si="5"/>
        <v>0.16383674463937623</v>
      </c>
      <c r="E46" s="2">
        <f t="shared" si="6"/>
        <v>0.17890219242230737</v>
      </c>
      <c r="F46" s="2">
        <f t="shared" si="7"/>
        <v>0.19701887013595873</v>
      </c>
      <c r="G46" s="3">
        <f t="shared" si="8"/>
        <v>0.21321220192795534</v>
      </c>
      <c r="H46" s="3">
        <f t="shared" si="9"/>
        <v>0.24319516782407408</v>
      </c>
      <c r="J46" s="120">
        <v>44</v>
      </c>
      <c r="K46" s="132" t="s">
        <v>623</v>
      </c>
      <c r="L46" s="83" t="s">
        <v>628</v>
      </c>
      <c r="M46" s="32">
        <v>0.11037037037037038</v>
      </c>
      <c r="N46" s="31"/>
      <c r="O46" s="31"/>
      <c r="P46" s="33">
        <v>1370.6166107382548</v>
      </c>
    </row>
    <row r="47" spans="1:16" x14ac:dyDescent="0.25">
      <c r="A47" s="16">
        <v>2014</v>
      </c>
      <c r="B47" s="17" t="s">
        <v>623</v>
      </c>
      <c r="C47" s="8">
        <f t="shared" si="4"/>
        <v>0.14338906441987009</v>
      </c>
      <c r="D47" s="8">
        <f t="shared" si="5"/>
        <v>0.15923732943469784</v>
      </c>
      <c r="E47" s="2">
        <f t="shared" si="6"/>
        <v>0.17387984248616434</v>
      </c>
      <c r="F47" s="2">
        <f t="shared" si="7"/>
        <v>0.19148792780121893</v>
      </c>
      <c r="G47" s="3">
        <f t="shared" si="8"/>
        <v>0.20722666159309994</v>
      </c>
      <c r="H47" s="3">
        <f t="shared" si="9"/>
        <v>0.23636791087962963</v>
      </c>
      <c r="J47" s="120">
        <v>45</v>
      </c>
      <c r="K47" s="132" t="s">
        <v>1185</v>
      </c>
      <c r="L47" s="83" t="s">
        <v>629</v>
      </c>
      <c r="M47" s="32">
        <v>0.14300925925925925</v>
      </c>
      <c r="N47" s="31"/>
      <c r="O47" s="31"/>
      <c r="P47" s="33">
        <v>1370</v>
      </c>
    </row>
    <row r="48" spans="1:16" x14ac:dyDescent="0.25">
      <c r="A48" s="16">
        <v>2014</v>
      </c>
      <c r="B48" s="17" t="s">
        <v>791</v>
      </c>
      <c r="C48" s="8">
        <f t="shared" si="4"/>
        <v>0.14036126470071966</v>
      </c>
      <c r="D48" s="8">
        <f t="shared" si="5"/>
        <v>0.15587487816764131</v>
      </c>
      <c r="E48" s="2">
        <f t="shared" si="6"/>
        <v>0.17020820029799913</v>
      </c>
      <c r="F48" s="2">
        <f t="shared" si="7"/>
        <v>0.18744447374589779</v>
      </c>
      <c r="G48" s="3">
        <f t="shared" si="8"/>
        <v>0.20285086884830034</v>
      </c>
      <c r="H48" s="3">
        <f t="shared" si="9"/>
        <v>0.23137677228009257</v>
      </c>
      <c r="J48" s="120">
        <v>46</v>
      </c>
      <c r="K48" s="135" t="s">
        <v>542</v>
      </c>
      <c r="L48" s="136" t="s">
        <v>545</v>
      </c>
      <c r="M48" s="137">
        <v>0.18440972222222221</v>
      </c>
      <c r="N48" s="138">
        <v>1294.5659951045002</v>
      </c>
      <c r="O48" s="139">
        <v>1.0580000000000001</v>
      </c>
      <c r="P48" s="140">
        <v>1369.6508228205612</v>
      </c>
    </row>
    <row r="49" spans="1:16" x14ac:dyDescent="0.25">
      <c r="A49" s="16">
        <v>2014</v>
      </c>
      <c r="B49" s="17" t="s">
        <v>671</v>
      </c>
      <c r="C49" s="8">
        <f t="shared" si="4"/>
        <v>0.13739621730735474</v>
      </c>
      <c r="D49" s="8">
        <f t="shared" si="5"/>
        <v>0.15258211500974658</v>
      </c>
      <c r="E49" s="2">
        <f t="shared" si="6"/>
        <v>0.16661265432098765</v>
      </c>
      <c r="F49" s="2">
        <f t="shared" si="7"/>
        <v>0.18348482184716361</v>
      </c>
      <c r="G49" s="3">
        <f t="shared" si="8"/>
        <v>0.19856576610857432</v>
      </c>
      <c r="H49" s="3">
        <f t="shared" si="9"/>
        <v>0.2264890769675926</v>
      </c>
      <c r="J49" s="120">
        <v>47</v>
      </c>
      <c r="K49" s="132" t="s">
        <v>1185</v>
      </c>
      <c r="L49" s="83" t="s">
        <v>1114</v>
      </c>
      <c r="M49" s="32">
        <v>0.14324074074074075</v>
      </c>
      <c r="N49" s="31"/>
      <c r="O49" s="31"/>
      <c r="P49" s="33">
        <v>1367.7860374919196</v>
      </c>
    </row>
    <row r="50" spans="1:16" x14ac:dyDescent="0.25">
      <c r="A50" s="16">
        <v>2014</v>
      </c>
      <c r="B50" s="17" t="s">
        <v>483</v>
      </c>
      <c r="C50" s="8">
        <f t="shared" si="4"/>
        <v>0.12619492715464278</v>
      </c>
      <c r="D50" s="8">
        <f t="shared" si="5"/>
        <v>0.14014278752436646</v>
      </c>
      <c r="E50" s="2">
        <f t="shared" si="6"/>
        <v>0.15302948063005534</v>
      </c>
      <c r="F50" s="2">
        <f t="shared" si="7"/>
        <v>0.16852613689639004</v>
      </c>
      <c r="G50" s="3">
        <f t="shared" si="8"/>
        <v>0.18237760020294266</v>
      </c>
      <c r="H50" s="3">
        <f t="shared" si="9"/>
        <v>0.20802445023148147</v>
      </c>
      <c r="J50" s="120">
        <v>48</v>
      </c>
      <c r="K50" s="91" t="s">
        <v>448</v>
      </c>
      <c r="L50" s="83" t="s">
        <v>450</v>
      </c>
      <c r="M50" s="32">
        <v>0.19128472222222223</v>
      </c>
      <c r="N50" s="31"/>
      <c r="O50" s="31"/>
      <c r="P50" s="33">
        <v>1365.6099110546377</v>
      </c>
    </row>
    <row r="51" spans="1:16" x14ac:dyDescent="0.25">
      <c r="J51" s="120">
        <v>49</v>
      </c>
      <c r="K51" s="132" t="s">
        <v>506</v>
      </c>
      <c r="L51" s="83" t="s">
        <v>509</v>
      </c>
      <c r="M51" s="133">
        <v>0.15910879629629629</v>
      </c>
      <c r="N51" s="134">
        <v>1320.0480104750127</v>
      </c>
      <c r="O51" s="83">
        <v>1.034</v>
      </c>
      <c r="P51" s="33">
        <v>1364.9296428311632</v>
      </c>
    </row>
    <row r="52" spans="1:16" x14ac:dyDescent="0.25">
      <c r="J52" s="120">
        <v>50</v>
      </c>
      <c r="K52" s="132" t="s">
        <v>671</v>
      </c>
      <c r="L52" s="83" t="s">
        <v>673</v>
      </c>
      <c r="M52" s="32">
        <v>0.10662037037037037</v>
      </c>
      <c r="N52" s="31"/>
      <c r="O52" s="31"/>
      <c r="P52" s="33">
        <v>1359.9385584020845</v>
      </c>
    </row>
    <row r="53" spans="1:16" x14ac:dyDescent="0.25">
      <c r="J53" s="120">
        <v>51</v>
      </c>
      <c r="K53" s="132" t="s">
        <v>714</v>
      </c>
      <c r="L53" s="83" t="s">
        <v>721</v>
      </c>
      <c r="M53" s="133">
        <v>0.20295138888888889</v>
      </c>
      <c r="N53" s="134">
        <v>1246.591388651269</v>
      </c>
      <c r="O53" s="83">
        <v>1.0900000000000001</v>
      </c>
      <c r="P53" s="33">
        <v>1358.7846136298833</v>
      </c>
    </row>
    <row r="54" spans="1:16" x14ac:dyDescent="0.25">
      <c r="J54" s="120">
        <v>52</v>
      </c>
      <c r="K54" s="132" t="s">
        <v>1501</v>
      </c>
      <c r="L54" s="83" t="s">
        <v>550</v>
      </c>
      <c r="M54" s="34">
        <v>0.11619212962962962</v>
      </c>
      <c r="N54" s="31"/>
      <c r="O54" s="31"/>
      <c r="P54" s="33">
        <v>1352.6546468771792</v>
      </c>
    </row>
    <row r="55" spans="1:16" x14ac:dyDescent="0.25">
      <c r="J55" s="120">
        <v>53</v>
      </c>
      <c r="K55" s="132" t="s">
        <v>1501</v>
      </c>
      <c r="L55" s="83" t="s">
        <v>454</v>
      </c>
      <c r="M55" s="34">
        <v>0.11659722222222223</v>
      </c>
      <c r="N55" s="31"/>
      <c r="O55" s="31"/>
      <c r="P55" s="33">
        <v>1347.9551320230296</v>
      </c>
    </row>
    <row r="56" spans="1:16" x14ac:dyDescent="0.25">
      <c r="J56" s="120">
        <v>54</v>
      </c>
      <c r="K56" s="132" t="s">
        <v>623</v>
      </c>
      <c r="L56" s="83" t="s">
        <v>630</v>
      </c>
      <c r="M56" s="32">
        <v>0.11229166666666668</v>
      </c>
      <c r="N56" s="31"/>
      <c r="O56" s="31"/>
      <c r="P56" s="33">
        <v>1347.1655328798183</v>
      </c>
    </row>
    <row r="57" spans="1:16" x14ac:dyDescent="0.25">
      <c r="J57" s="120">
        <v>55</v>
      </c>
      <c r="K57" s="91" t="s">
        <v>1206</v>
      </c>
      <c r="L57" s="83" t="s">
        <v>546</v>
      </c>
      <c r="M57" s="32">
        <v>0.15612268518518518</v>
      </c>
      <c r="N57" s="31"/>
      <c r="O57" s="31"/>
      <c r="P57" s="33">
        <v>1346.0997850100082</v>
      </c>
    </row>
    <row r="58" spans="1:16" x14ac:dyDescent="0.25">
      <c r="J58" s="120">
        <v>56</v>
      </c>
      <c r="K58" s="132" t="s">
        <v>623</v>
      </c>
      <c r="L58" s="83" t="s">
        <v>631</v>
      </c>
      <c r="M58" s="32">
        <v>0.11253472222222222</v>
      </c>
      <c r="N58" s="31"/>
      <c r="O58" s="31"/>
      <c r="P58" s="33">
        <v>1344.2558881003806</v>
      </c>
    </row>
    <row r="59" spans="1:16" x14ac:dyDescent="0.25">
      <c r="J59" s="120">
        <v>57</v>
      </c>
      <c r="K59" s="132" t="s">
        <v>1667</v>
      </c>
      <c r="L59" s="83" t="s">
        <v>1254</v>
      </c>
      <c r="M59" s="32">
        <v>0.11579861111111112</v>
      </c>
      <c r="N59" s="31"/>
      <c r="O59" s="31"/>
      <c r="P59" s="33">
        <v>1344.0617691154423</v>
      </c>
    </row>
    <row r="60" spans="1:16" x14ac:dyDescent="0.25">
      <c r="J60" s="120">
        <v>58</v>
      </c>
      <c r="K60" s="132" t="s">
        <v>623</v>
      </c>
      <c r="L60" s="83" t="s">
        <v>356</v>
      </c>
      <c r="M60" s="32">
        <v>0.11277777777777777</v>
      </c>
      <c r="N60" s="31"/>
      <c r="O60" s="31"/>
      <c r="P60" s="33">
        <v>1341.3587848932677</v>
      </c>
    </row>
    <row r="61" spans="1:16" x14ac:dyDescent="0.25">
      <c r="J61" s="120">
        <v>59</v>
      </c>
      <c r="K61" s="132" t="s">
        <v>1185</v>
      </c>
      <c r="L61" s="83" t="s">
        <v>922</v>
      </c>
      <c r="M61" s="32">
        <v>0.14618055555555556</v>
      </c>
      <c r="N61" s="31"/>
      <c r="O61" s="31"/>
      <c r="P61" s="33">
        <v>1340.2787015043546</v>
      </c>
    </row>
    <row r="62" spans="1:16" x14ac:dyDescent="0.25">
      <c r="J62" s="120">
        <v>60</v>
      </c>
      <c r="K62" s="132" t="s">
        <v>714</v>
      </c>
      <c r="L62" s="83" t="s">
        <v>722</v>
      </c>
      <c r="M62" s="133">
        <v>0.2065740740740741</v>
      </c>
      <c r="N62" s="134">
        <v>1224.7299417301658</v>
      </c>
      <c r="O62" s="83">
        <v>1.0900000000000001</v>
      </c>
      <c r="P62" s="33">
        <v>1334.9556364858809</v>
      </c>
    </row>
    <row r="63" spans="1:16" x14ac:dyDescent="0.25">
      <c r="J63" s="120">
        <v>61</v>
      </c>
      <c r="K63" s="132" t="s">
        <v>1667</v>
      </c>
      <c r="L63" s="83" t="s">
        <v>488</v>
      </c>
      <c r="M63" s="32">
        <v>0.11662037037037037</v>
      </c>
      <c r="N63" s="31"/>
      <c r="O63" s="31"/>
      <c r="P63" s="33">
        <v>1334.5909090909092</v>
      </c>
    </row>
    <row r="64" spans="1:16" x14ac:dyDescent="0.25">
      <c r="J64" s="120">
        <v>62</v>
      </c>
      <c r="K64" s="91" t="s">
        <v>448</v>
      </c>
      <c r="L64" s="83" t="s">
        <v>451</v>
      </c>
      <c r="M64" s="32">
        <v>0.19627314814814814</v>
      </c>
      <c r="N64" s="31"/>
      <c r="O64" s="31"/>
      <c r="P64" s="33">
        <v>1330.9019341903527</v>
      </c>
    </row>
    <row r="65" spans="10:16" x14ac:dyDescent="0.25">
      <c r="J65" s="120">
        <v>63</v>
      </c>
      <c r="K65" s="132" t="s">
        <v>1501</v>
      </c>
      <c r="L65" s="83" t="s">
        <v>547</v>
      </c>
      <c r="M65" s="34">
        <v>0.11820601851851853</v>
      </c>
      <c r="N65" s="31"/>
      <c r="O65" s="31"/>
      <c r="P65" s="33">
        <v>1329.6093214530499</v>
      </c>
    </row>
    <row r="66" spans="10:16" x14ac:dyDescent="0.25">
      <c r="J66" s="120">
        <v>64</v>
      </c>
      <c r="K66" s="132" t="s">
        <v>575</v>
      </c>
      <c r="L66" s="83" t="s">
        <v>578</v>
      </c>
      <c r="M66" s="133">
        <v>0.15581018518518519</v>
      </c>
      <c r="N66" s="134">
        <v>1294.8818897637796</v>
      </c>
      <c r="O66" s="83">
        <v>1.026</v>
      </c>
      <c r="P66" s="33">
        <v>1329</v>
      </c>
    </row>
    <row r="67" spans="10:16" x14ac:dyDescent="0.25">
      <c r="J67" s="120">
        <v>65</v>
      </c>
      <c r="K67" s="91" t="s">
        <v>1206</v>
      </c>
      <c r="L67" s="83" t="s">
        <v>1193</v>
      </c>
      <c r="M67" s="32">
        <v>0.15813657407407408</v>
      </c>
      <c r="N67" s="31"/>
      <c r="O67" s="31"/>
      <c r="P67" s="33">
        <v>1328.9570372538972</v>
      </c>
    </row>
    <row r="68" spans="10:16" x14ac:dyDescent="0.25">
      <c r="J68" s="120">
        <v>66</v>
      </c>
      <c r="K68" s="132" t="s">
        <v>714</v>
      </c>
      <c r="L68" s="83" t="s">
        <v>723</v>
      </c>
      <c r="M68" s="133">
        <v>0.20787037037037037</v>
      </c>
      <c r="N68" s="134">
        <v>1217.0924276169264</v>
      </c>
      <c r="O68" s="83">
        <v>1.0900000000000001</v>
      </c>
      <c r="P68" s="33">
        <v>1327</v>
      </c>
    </row>
    <row r="69" spans="10:16" x14ac:dyDescent="0.25">
      <c r="J69" s="120">
        <v>67</v>
      </c>
      <c r="K69" s="132" t="s">
        <v>623</v>
      </c>
      <c r="L69" s="83" t="s">
        <v>632</v>
      </c>
      <c r="M69" s="32">
        <v>0.11417824074074073</v>
      </c>
      <c r="N69" s="31"/>
      <c r="O69" s="31"/>
      <c r="P69" s="33">
        <v>1324.9062341611759</v>
      </c>
    </row>
    <row r="70" spans="10:16" x14ac:dyDescent="0.25">
      <c r="J70" s="120">
        <v>68</v>
      </c>
      <c r="K70" s="132" t="s">
        <v>623</v>
      </c>
      <c r="L70" s="83" t="s">
        <v>633</v>
      </c>
      <c r="M70" s="32">
        <v>0.11423611111111111</v>
      </c>
      <c r="N70" s="31"/>
      <c r="O70" s="31"/>
      <c r="P70" s="33">
        <v>1324.2350557244174</v>
      </c>
    </row>
    <row r="71" spans="10:16" x14ac:dyDescent="0.25">
      <c r="J71" s="120">
        <v>69</v>
      </c>
      <c r="K71" s="132" t="s">
        <v>575</v>
      </c>
      <c r="L71" s="83" t="s">
        <v>579</v>
      </c>
      <c r="M71" s="133">
        <v>0.15672453703703704</v>
      </c>
      <c r="N71" s="134">
        <v>1287.327376116978</v>
      </c>
      <c r="O71" s="83">
        <v>1.026</v>
      </c>
      <c r="P71" s="33">
        <v>1320</v>
      </c>
    </row>
    <row r="72" spans="10:16" x14ac:dyDescent="0.25">
      <c r="J72" s="120">
        <v>70</v>
      </c>
      <c r="K72" s="91" t="s">
        <v>1206</v>
      </c>
      <c r="L72" s="83" t="s">
        <v>1194</v>
      </c>
      <c r="M72" s="32">
        <v>0.15927083333333333</v>
      </c>
      <c r="N72" s="31"/>
      <c r="O72" s="31"/>
      <c r="P72" s="33">
        <v>1319.492769420827</v>
      </c>
    </row>
    <row r="73" spans="10:16" x14ac:dyDescent="0.25">
      <c r="J73" s="120">
        <v>71</v>
      </c>
      <c r="K73" s="132" t="s">
        <v>753</v>
      </c>
      <c r="L73" s="83" t="s">
        <v>759</v>
      </c>
      <c r="M73" s="34">
        <v>0.16670138888888889</v>
      </c>
      <c r="N73" s="31"/>
      <c r="O73" s="31"/>
      <c r="P73" s="33">
        <v>1318.4922585572449</v>
      </c>
    </row>
    <row r="74" spans="10:16" x14ac:dyDescent="0.25">
      <c r="J74" s="120">
        <v>72</v>
      </c>
      <c r="K74" s="132" t="s">
        <v>1501</v>
      </c>
      <c r="L74" s="83" t="s">
        <v>428</v>
      </c>
      <c r="M74" s="34">
        <v>0.11921296296296297</v>
      </c>
      <c r="N74" s="31"/>
      <c r="O74" s="31"/>
      <c r="P74" s="33">
        <v>1318.3786407766991</v>
      </c>
    </row>
    <row r="75" spans="10:16" x14ac:dyDescent="0.25">
      <c r="J75" s="120">
        <v>73</v>
      </c>
      <c r="K75" s="135" t="s">
        <v>542</v>
      </c>
      <c r="L75" s="136" t="s">
        <v>548</v>
      </c>
      <c r="M75" s="137">
        <v>0.19159722222222222</v>
      </c>
      <c r="N75" s="138">
        <v>1246.0021747009787</v>
      </c>
      <c r="O75" s="139">
        <v>1.0580000000000001</v>
      </c>
      <c r="P75" s="140">
        <v>1318.2703008336355</v>
      </c>
    </row>
    <row r="76" spans="10:16" x14ac:dyDescent="0.25">
      <c r="J76" s="120">
        <v>74</v>
      </c>
      <c r="K76" s="132" t="s">
        <v>483</v>
      </c>
      <c r="L76" s="83" t="s">
        <v>486</v>
      </c>
      <c r="M76" s="133">
        <v>0.10101851851851851</v>
      </c>
      <c r="N76" s="134">
        <v>1279.7582493125574</v>
      </c>
      <c r="O76" s="83">
        <v>1.03</v>
      </c>
      <c r="P76" s="33">
        <v>1318.1509967919342</v>
      </c>
    </row>
    <row r="77" spans="10:16" x14ac:dyDescent="0.25">
      <c r="J77" s="120">
        <v>75</v>
      </c>
      <c r="K77" s="132" t="s">
        <v>1501</v>
      </c>
      <c r="L77" s="83" t="s">
        <v>1478</v>
      </c>
      <c r="M77" s="34">
        <v>0.11952546296296296</v>
      </c>
      <c r="N77" s="31"/>
      <c r="O77" s="31"/>
      <c r="P77" s="33">
        <v>1314.9317323520868</v>
      </c>
    </row>
    <row r="78" spans="10:16" x14ac:dyDescent="0.25">
      <c r="J78" s="120">
        <v>76</v>
      </c>
      <c r="K78" s="132" t="s">
        <v>714</v>
      </c>
      <c r="L78" s="83" t="s">
        <v>724</v>
      </c>
      <c r="M78" s="133">
        <v>0.20997685185185186</v>
      </c>
      <c r="N78" s="134">
        <v>1204.8825928784038</v>
      </c>
      <c r="O78" s="83">
        <v>1.0900000000000001</v>
      </c>
      <c r="P78" s="33">
        <v>1313.3220262374602</v>
      </c>
    </row>
    <row r="79" spans="10:16" x14ac:dyDescent="0.25">
      <c r="J79" s="120">
        <v>77</v>
      </c>
      <c r="K79" s="135" t="s">
        <v>542</v>
      </c>
      <c r="L79" s="136" t="s">
        <v>549</v>
      </c>
      <c r="M79" s="137">
        <v>0.19261574074074073</v>
      </c>
      <c r="N79" s="138">
        <v>1239.4135320274006</v>
      </c>
      <c r="O79" s="139">
        <v>1.0580000000000001</v>
      </c>
      <c r="P79" s="140">
        <v>1311.29951688499</v>
      </c>
    </row>
    <row r="80" spans="10:16" x14ac:dyDescent="0.25">
      <c r="J80" s="120">
        <v>78</v>
      </c>
      <c r="K80" s="132" t="s">
        <v>483</v>
      </c>
      <c r="L80" s="83" t="s">
        <v>487</v>
      </c>
      <c r="M80" s="133">
        <v>0.10159722222222223</v>
      </c>
      <c r="N80" s="134">
        <v>1272.468671679198</v>
      </c>
      <c r="O80" s="83">
        <v>1.03</v>
      </c>
      <c r="P80" s="33">
        <v>1310.6427318295739</v>
      </c>
    </row>
    <row r="81" spans="10:16" x14ac:dyDescent="0.25">
      <c r="J81" s="120">
        <v>79</v>
      </c>
      <c r="K81" s="132" t="s">
        <v>714</v>
      </c>
      <c r="L81" s="83" t="s">
        <v>725</v>
      </c>
      <c r="M81" s="133">
        <v>0.21042824074074074</v>
      </c>
      <c r="N81" s="134">
        <v>1202.2980034101536</v>
      </c>
      <c r="O81" s="83">
        <v>1.0900000000000001</v>
      </c>
      <c r="P81" s="33">
        <v>1310.5048237170674</v>
      </c>
    </row>
    <row r="82" spans="10:16" x14ac:dyDescent="0.25">
      <c r="J82" s="120">
        <v>80</v>
      </c>
      <c r="K82" s="132" t="s">
        <v>1501</v>
      </c>
      <c r="L82" s="83" t="s">
        <v>456</v>
      </c>
      <c r="M82" s="34">
        <v>0.12018518518518519</v>
      </c>
      <c r="N82" s="31"/>
      <c r="O82" s="31"/>
      <c r="P82" s="33">
        <v>1307.7137904468414</v>
      </c>
    </row>
    <row r="83" spans="10:16" x14ac:dyDescent="0.25">
      <c r="J83" s="120">
        <v>81</v>
      </c>
      <c r="K83" s="132" t="s">
        <v>753</v>
      </c>
      <c r="L83" s="83" t="s">
        <v>760</v>
      </c>
      <c r="M83" s="34">
        <v>0.16832175925925927</v>
      </c>
      <c r="N83" s="31"/>
      <c r="O83" s="31"/>
      <c r="P83" s="33">
        <v>1305.7996286873408</v>
      </c>
    </row>
    <row r="84" spans="10:16" x14ac:dyDescent="0.25">
      <c r="J84" s="120">
        <v>82</v>
      </c>
      <c r="K84" s="91" t="s">
        <v>448</v>
      </c>
      <c r="L84" s="83" t="s">
        <v>452</v>
      </c>
      <c r="M84" s="32">
        <v>0.20010416666666667</v>
      </c>
      <c r="N84" s="31"/>
      <c r="O84" s="31"/>
      <c r="P84" s="33">
        <v>1305.4216553878186</v>
      </c>
    </row>
    <row r="85" spans="10:16" x14ac:dyDescent="0.25">
      <c r="J85" s="120">
        <v>83</v>
      </c>
      <c r="K85" s="132" t="s">
        <v>714</v>
      </c>
      <c r="L85" s="83" t="s">
        <v>726</v>
      </c>
      <c r="M85" s="133">
        <v>0.21126157407407409</v>
      </c>
      <c r="N85" s="134">
        <v>1197.5554703336438</v>
      </c>
      <c r="O85" s="83">
        <v>1.0900000000000001</v>
      </c>
      <c r="P85" s="33">
        <v>1305.3354626636719</v>
      </c>
    </row>
    <row r="86" spans="10:16" x14ac:dyDescent="0.25">
      <c r="J86" s="120">
        <v>84</v>
      </c>
      <c r="K86" s="132" t="s">
        <v>575</v>
      </c>
      <c r="L86" s="83" t="s">
        <v>580</v>
      </c>
      <c r="M86" s="133">
        <v>0.15862268518518519</v>
      </c>
      <c r="N86" s="134">
        <v>1271.9226559649762</v>
      </c>
      <c r="O86" s="83">
        <v>1.026</v>
      </c>
      <c r="P86" s="33">
        <v>1304.9926450200655</v>
      </c>
    </row>
    <row r="87" spans="10:16" x14ac:dyDescent="0.25">
      <c r="J87" s="120">
        <v>85</v>
      </c>
      <c r="K87" s="132" t="s">
        <v>671</v>
      </c>
      <c r="L87" s="83" t="s">
        <v>674</v>
      </c>
      <c r="M87" s="32">
        <v>0.11115740740740741</v>
      </c>
      <c r="N87" s="31"/>
      <c r="O87" s="31"/>
      <c r="P87" s="33">
        <v>1304.4308621407747</v>
      </c>
    </row>
    <row r="88" spans="10:16" x14ac:dyDescent="0.25">
      <c r="J88" s="120">
        <v>86</v>
      </c>
      <c r="K88" s="91" t="s">
        <v>1206</v>
      </c>
      <c r="L88" s="83" t="s">
        <v>1163</v>
      </c>
      <c r="M88" s="32">
        <v>0.16126157407407407</v>
      </c>
      <c r="N88" s="31"/>
      <c r="O88" s="31"/>
      <c r="P88" s="33">
        <v>1303.2039043996267</v>
      </c>
    </row>
    <row r="89" spans="10:16" x14ac:dyDescent="0.25">
      <c r="J89" s="120">
        <v>87</v>
      </c>
      <c r="K89" s="132" t="s">
        <v>623</v>
      </c>
      <c r="L89" s="83" t="s">
        <v>634</v>
      </c>
      <c r="M89" s="32">
        <v>0.11622685185185185</v>
      </c>
      <c r="N89" s="31"/>
      <c r="O89" s="31"/>
      <c r="P89" s="33">
        <v>1301.5534754033063</v>
      </c>
    </row>
    <row r="90" spans="10:16" x14ac:dyDescent="0.25">
      <c r="J90" s="120">
        <v>88</v>
      </c>
      <c r="K90" s="132" t="s">
        <v>714</v>
      </c>
      <c r="L90" s="83" t="s">
        <v>727</v>
      </c>
      <c r="M90" s="133">
        <v>0.21197916666666669</v>
      </c>
      <c r="N90" s="134">
        <v>1193.5015015015015</v>
      </c>
      <c r="O90" s="83">
        <v>1.0900000000000001</v>
      </c>
      <c r="P90" s="33">
        <v>1300.9166366366367</v>
      </c>
    </row>
    <row r="91" spans="10:16" x14ac:dyDescent="0.25">
      <c r="J91" s="120">
        <v>89</v>
      </c>
      <c r="K91" s="132" t="s">
        <v>791</v>
      </c>
      <c r="L91" s="83" t="s">
        <v>795</v>
      </c>
      <c r="M91" s="32">
        <v>0.11392361111111111</v>
      </c>
      <c r="N91" s="31"/>
      <c r="O91" s="31"/>
      <c r="P91" s="33">
        <v>1299.8283043787462</v>
      </c>
    </row>
    <row r="92" spans="10:16" x14ac:dyDescent="0.25">
      <c r="J92" s="120">
        <v>90</v>
      </c>
      <c r="K92" s="135" t="s">
        <v>542</v>
      </c>
      <c r="L92" s="136" t="s">
        <v>551</v>
      </c>
      <c r="M92" s="137">
        <v>0.1945486111111111</v>
      </c>
      <c r="N92" s="138">
        <v>1227.0997679814386</v>
      </c>
      <c r="O92" s="139">
        <v>1.0580000000000001</v>
      </c>
      <c r="P92" s="140">
        <v>1298</v>
      </c>
    </row>
    <row r="93" spans="10:16" x14ac:dyDescent="0.25">
      <c r="J93" s="120">
        <v>91</v>
      </c>
      <c r="K93" s="91" t="s">
        <v>1206</v>
      </c>
      <c r="L93" s="83" t="s">
        <v>1195</v>
      </c>
      <c r="M93" s="32">
        <v>0.16243055555555555</v>
      </c>
      <c r="N93" s="31"/>
      <c r="O93" s="31"/>
      <c r="P93" s="33">
        <v>1293.8249964372239</v>
      </c>
    </row>
    <row r="94" spans="10:16" x14ac:dyDescent="0.25">
      <c r="J94" s="120">
        <v>92</v>
      </c>
      <c r="K94" s="132" t="s">
        <v>791</v>
      </c>
      <c r="L94" s="83" t="s">
        <v>796</v>
      </c>
      <c r="M94" s="32">
        <v>0.11450231481481482</v>
      </c>
      <c r="N94" s="31"/>
      <c r="O94" s="31"/>
      <c r="P94" s="33">
        <v>1293.2588699080156</v>
      </c>
    </row>
    <row r="95" spans="10:16" x14ac:dyDescent="0.25">
      <c r="J95" s="120">
        <v>93</v>
      </c>
      <c r="K95" s="91" t="s">
        <v>1206</v>
      </c>
      <c r="L95" s="83" t="s">
        <v>236</v>
      </c>
      <c r="M95" s="32">
        <v>0.16270833333333332</v>
      </c>
      <c r="N95" s="31"/>
      <c r="O95" s="31"/>
      <c r="P95" s="33">
        <v>1291.6161616161617</v>
      </c>
    </row>
    <row r="96" spans="10:16" x14ac:dyDescent="0.25">
      <c r="J96" s="120">
        <v>94</v>
      </c>
      <c r="K96" s="132" t="s">
        <v>753</v>
      </c>
      <c r="L96" s="83" t="s">
        <v>54</v>
      </c>
      <c r="M96" s="34">
        <v>0.17064814814814813</v>
      </c>
      <c r="N96" s="31"/>
      <c r="O96" s="31"/>
      <c r="P96" s="33">
        <v>1287.9981009224091</v>
      </c>
    </row>
    <row r="97" spans="10:16" x14ac:dyDescent="0.25">
      <c r="J97" s="120">
        <v>95</v>
      </c>
      <c r="K97" s="91" t="s">
        <v>1206</v>
      </c>
      <c r="L97" s="83" t="s">
        <v>1045</v>
      </c>
      <c r="M97" s="32">
        <v>0.16348379629629631</v>
      </c>
      <c r="N97" s="31"/>
      <c r="O97" s="31"/>
      <c r="P97" s="33">
        <v>1285.4895575221237</v>
      </c>
    </row>
    <row r="98" spans="10:16" x14ac:dyDescent="0.25">
      <c r="J98" s="120">
        <v>96</v>
      </c>
      <c r="K98" s="91" t="s">
        <v>1206</v>
      </c>
      <c r="L98" s="83" t="s">
        <v>1196</v>
      </c>
      <c r="M98" s="32">
        <v>0.16349537037037037</v>
      </c>
      <c r="N98" s="31"/>
      <c r="O98" s="31"/>
      <c r="P98" s="33">
        <v>1285.3985558544528</v>
      </c>
    </row>
    <row r="99" spans="10:16" x14ac:dyDescent="0.25">
      <c r="J99" s="120">
        <v>97</v>
      </c>
      <c r="K99" s="132" t="s">
        <v>1667</v>
      </c>
      <c r="L99" s="83" t="s">
        <v>1659</v>
      </c>
      <c r="M99" s="32">
        <v>0.12122685185185185</v>
      </c>
      <c r="N99" s="31"/>
      <c r="O99" s="31"/>
      <c r="P99" s="33">
        <v>1283.8779835783848</v>
      </c>
    </row>
    <row r="100" spans="10:16" x14ac:dyDescent="0.25">
      <c r="J100" s="120">
        <v>98</v>
      </c>
      <c r="K100" s="132" t="s">
        <v>1667</v>
      </c>
      <c r="L100" s="83" t="s">
        <v>296</v>
      </c>
      <c r="M100" s="32">
        <v>0.12123842592592593</v>
      </c>
      <c r="N100" s="31"/>
      <c r="O100" s="31"/>
      <c r="P100" s="33">
        <v>1283.7554176610979</v>
      </c>
    </row>
    <row r="101" spans="10:16" x14ac:dyDescent="0.25">
      <c r="J101" s="120">
        <v>99</v>
      </c>
      <c r="K101" s="132" t="s">
        <v>671</v>
      </c>
      <c r="L101" s="83" t="s">
        <v>675</v>
      </c>
      <c r="M101" s="32">
        <v>0.1129976851851852</v>
      </c>
      <c r="N101" s="31"/>
      <c r="O101" s="31"/>
      <c r="P101" s="33">
        <v>1283.1869302468504</v>
      </c>
    </row>
    <row r="102" spans="10:16" x14ac:dyDescent="0.25">
      <c r="J102" s="120">
        <v>100</v>
      </c>
      <c r="K102" s="132" t="s">
        <v>1501</v>
      </c>
      <c r="L102" s="83" t="s">
        <v>558</v>
      </c>
      <c r="M102" s="34">
        <v>0.1225</v>
      </c>
      <c r="N102" s="31"/>
      <c r="O102" s="31"/>
      <c r="P102" s="33">
        <v>1283.0026455026455</v>
      </c>
    </row>
    <row r="103" spans="10:16" x14ac:dyDescent="0.25">
      <c r="J103" s="120">
        <v>101</v>
      </c>
      <c r="K103" s="132" t="s">
        <v>1185</v>
      </c>
      <c r="L103" s="83" t="s">
        <v>1115</v>
      </c>
      <c r="M103" s="32">
        <v>0.15296296296296297</v>
      </c>
      <c r="N103" s="31"/>
      <c r="O103" s="31"/>
      <c r="P103" s="33">
        <v>1280.8504842615012</v>
      </c>
    </row>
    <row r="104" spans="10:16" x14ac:dyDescent="0.25">
      <c r="J104" s="120">
        <v>102</v>
      </c>
      <c r="K104" s="132" t="s">
        <v>1501</v>
      </c>
      <c r="L104" s="83" t="s">
        <v>1479</v>
      </c>
      <c r="M104" s="34">
        <v>0.12274305555555555</v>
      </c>
      <c r="N104" s="31"/>
      <c r="O104" s="31"/>
      <c r="P104" s="33">
        <v>1280.4620462046205</v>
      </c>
    </row>
    <row r="105" spans="10:16" x14ac:dyDescent="0.25">
      <c r="J105" s="120">
        <v>103</v>
      </c>
      <c r="K105" s="132" t="s">
        <v>1501</v>
      </c>
      <c r="L105" s="83" t="s">
        <v>565</v>
      </c>
      <c r="M105" s="34">
        <v>0.12275462962962963</v>
      </c>
      <c r="N105" s="31"/>
      <c r="O105" s="31"/>
      <c r="P105" s="33">
        <v>1280.3413162360928</v>
      </c>
    </row>
    <row r="106" spans="10:16" x14ac:dyDescent="0.25">
      <c r="J106" s="120">
        <v>104</v>
      </c>
      <c r="K106" s="135" t="s">
        <v>542</v>
      </c>
      <c r="L106" s="136" t="s">
        <v>552</v>
      </c>
      <c r="M106" s="137">
        <v>0.19733796296296294</v>
      </c>
      <c r="N106" s="138">
        <v>1209.7548387096776</v>
      </c>
      <c r="O106" s="139">
        <v>1.0580000000000001</v>
      </c>
      <c r="P106" s="140">
        <v>1279.9206193548391</v>
      </c>
    </row>
    <row r="107" spans="10:16" x14ac:dyDescent="0.25">
      <c r="J107" s="120">
        <v>105</v>
      </c>
      <c r="K107" s="132" t="s">
        <v>1501</v>
      </c>
      <c r="L107" s="83" t="s">
        <v>460</v>
      </c>
      <c r="M107" s="34">
        <v>0.12283564814814814</v>
      </c>
      <c r="N107" s="31"/>
      <c r="O107" s="31"/>
      <c r="P107" s="33">
        <v>1279.4968434938285</v>
      </c>
    </row>
    <row r="108" spans="10:16" x14ac:dyDescent="0.25">
      <c r="J108" s="120">
        <v>106</v>
      </c>
      <c r="K108" s="91" t="s">
        <v>448</v>
      </c>
      <c r="L108" s="83" t="s">
        <v>453</v>
      </c>
      <c r="M108" s="32">
        <v>0.20423611111111109</v>
      </c>
      <c r="N108" s="31"/>
      <c r="O108" s="31"/>
      <c r="P108" s="33">
        <v>1279.011390683441</v>
      </c>
    </row>
    <row r="109" spans="10:16" x14ac:dyDescent="0.25">
      <c r="J109" s="120">
        <v>107</v>
      </c>
      <c r="K109" s="132" t="s">
        <v>623</v>
      </c>
      <c r="L109" s="83" t="s">
        <v>635</v>
      </c>
      <c r="M109" s="32">
        <v>0.11828703703703704</v>
      </c>
      <c r="N109" s="31"/>
      <c r="O109" s="31"/>
      <c r="P109" s="33">
        <v>1278.8845401174169</v>
      </c>
    </row>
    <row r="110" spans="10:16" x14ac:dyDescent="0.25">
      <c r="J110" s="120">
        <v>108</v>
      </c>
      <c r="K110" s="132" t="s">
        <v>714</v>
      </c>
      <c r="L110" s="83" t="s">
        <v>728</v>
      </c>
      <c r="M110" s="133">
        <v>0.21563657407407408</v>
      </c>
      <c r="N110" s="134">
        <v>1173.2585475819869</v>
      </c>
      <c r="O110" s="83">
        <v>1.0900000000000001</v>
      </c>
      <c r="P110" s="33">
        <v>1278.8518168643659</v>
      </c>
    </row>
    <row r="111" spans="10:16" x14ac:dyDescent="0.25">
      <c r="J111" s="120">
        <v>109</v>
      </c>
      <c r="K111" s="91" t="s">
        <v>1206</v>
      </c>
      <c r="L111" s="83" t="s">
        <v>1025</v>
      </c>
      <c r="M111" s="32">
        <v>0.16443287037037038</v>
      </c>
      <c r="N111" s="31"/>
      <c r="O111" s="31"/>
      <c r="P111" s="33">
        <v>1278.0699655099597</v>
      </c>
    </row>
    <row r="112" spans="10:16" x14ac:dyDescent="0.25">
      <c r="J112" s="120">
        <v>110</v>
      </c>
      <c r="K112" s="132" t="s">
        <v>575</v>
      </c>
      <c r="L112" s="83" t="s">
        <v>581</v>
      </c>
      <c r="M112" s="133">
        <v>0.16116898148148148</v>
      </c>
      <c r="N112" s="134">
        <v>1251.8276481149012</v>
      </c>
      <c r="O112" s="83">
        <v>1.026</v>
      </c>
      <c r="P112" s="33">
        <v>1278</v>
      </c>
    </row>
    <row r="113" spans="10:16" x14ac:dyDescent="0.25">
      <c r="J113" s="120">
        <v>111</v>
      </c>
      <c r="K113" s="132" t="s">
        <v>671</v>
      </c>
      <c r="L113" s="83" t="s">
        <v>676</v>
      </c>
      <c r="M113" s="32">
        <v>0.11351851851851852</v>
      </c>
      <c r="N113" s="31"/>
      <c r="O113" s="31"/>
      <c r="P113" s="33">
        <v>1277.2995513866233</v>
      </c>
    </row>
    <row r="114" spans="10:16" x14ac:dyDescent="0.25">
      <c r="J114" s="120">
        <v>112</v>
      </c>
      <c r="K114" s="132" t="s">
        <v>1501</v>
      </c>
      <c r="L114" s="83" t="s">
        <v>1480</v>
      </c>
      <c r="M114" s="34">
        <v>0.12313657407407408</v>
      </c>
      <c r="N114" s="31"/>
      <c r="O114" s="31"/>
      <c r="P114" s="33">
        <v>1276.3699595826674</v>
      </c>
    </row>
    <row r="115" spans="10:16" x14ac:dyDescent="0.25">
      <c r="J115" s="120">
        <v>113</v>
      </c>
      <c r="K115" s="135" t="s">
        <v>542</v>
      </c>
      <c r="L115" s="136" t="s">
        <v>226</v>
      </c>
      <c r="M115" s="137">
        <v>0.19789351851851852</v>
      </c>
      <c r="N115" s="138">
        <v>1206.3586384372441</v>
      </c>
      <c r="O115" s="139">
        <v>1.0580000000000001</v>
      </c>
      <c r="P115" s="140">
        <v>1276</v>
      </c>
    </row>
    <row r="116" spans="10:16" x14ac:dyDescent="0.25">
      <c r="J116" s="120">
        <v>114</v>
      </c>
      <c r="K116" s="132" t="s">
        <v>714</v>
      </c>
      <c r="L116" s="83" t="s">
        <v>150</v>
      </c>
      <c r="M116" s="133">
        <v>0.2162037037037037</v>
      </c>
      <c r="N116" s="134">
        <v>1170.1809421841542</v>
      </c>
      <c r="O116" s="83">
        <v>1.0900000000000001</v>
      </c>
      <c r="P116" s="33">
        <v>1275.4972269807281</v>
      </c>
    </row>
    <row r="117" spans="10:16" x14ac:dyDescent="0.25">
      <c r="J117" s="120">
        <v>115</v>
      </c>
      <c r="K117" s="132" t="s">
        <v>671</v>
      </c>
      <c r="L117" s="83" t="s">
        <v>677</v>
      </c>
      <c r="M117" s="32">
        <v>0.11376157407407407</v>
      </c>
      <c r="N117" s="31"/>
      <c r="O117" s="31"/>
      <c r="P117" s="33">
        <v>1274.570556516431</v>
      </c>
    </row>
    <row r="118" spans="10:16" x14ac:dyDescent="0.25">
      <c r="J118" s="120">
        <v>116</v>
      </c>
      <c r="K118" s="91" t="s">
        <v>1206</v>
      </c>
      <c r="L118" s="83" t="s">
        <v>1197</v>
      </c>
      <c r="M118" s="32">
        <v>0.16515046296296296</v>
      </c>
      <c r="N118" s="31"/>
      <c r="O118" s="31"/>
      <c r="P118" s="33">
        <v>1272.5166444740346</v>
      </c>
    </row>
    <row r="119" spans="10:16" x14ac:dyDescent="0.25">
      <c r="J119" s="120">
        <v>117</v>
      </c>
      <c r="K119" s="132" t="s">
        <v>1667</v>
      </c>
      <c r="L119" s="83" t="s">
        <v>82</v>
      </c>
      <c r="M119" s="32">
        <v>0.12254629629629631</v>
      </c>
      <c r="N119" s="31"/>
      <c r="O119" s="31"/>
      <c r="P119" s="33">
        <v>1270.0545901020023</v>
      </c>
    </row>
    <row r="120" spans="10:16" x14ac:dyDescent="0.25">
      <c r="J120" s="120">
        <v>118</v>
      </c>
      <c r="K120" s="135" t="s">
        <v>542</v>
      </c>
      <c r="L120" s="136" t="s">
        <v>553</v>
      </c>
      <c r="M120" s="137">
        <v>0.19900462962962964</v>
      </c>
      <c r="N120" s="138">
        <v>1199.6231243457019</v>
      </c>
      <c r="O120" s="139">
        <v>1.0580000000000001</v>
      </c>
      <c r="P120" s="140">
        <v>1269.2012655577525</v>
      </c>
    </row>
    <row r="121" spans="10:16" x14ac:dyDescent="0.25">
      <c r="J121" s="120">
        <v>119</v>
      </c>
      <c r="K121" s="135" t="s">
        <v>542</v>
      </c>
      <c r="L121" s="136" t="s">
        <v>554</v>
      </c>
      <c r="M121" s="137">
        <v>0.19903935185185184</v>
      </c>
      <c r="N121" s="138">
        <v>1199.4138512531256</v>
      </c>
      <c r="O121" s="139">
        <v>1.0580000000000001</v>
      </c>
      <c r="P121" s="140">
        <v>1268.9798546258069</v>
      </c>
    </row>
    <row r="122" spans="10:16" x14ac:dyDescent="0.25">
      <c r="J122" s="120">
        <v>120</v>
      </c>
      <c r="K122" s="132" t="s">
        <v>714</v>
      </c>
      <c r="L122" s="83" t="s">
        <v>128</v>
      </c>
      <c r="M122" s="133">
        <v>0.21731481481481482</v>
      </c>
      <c r="N122" s="134">
        <v>1164.1979122283767</v>
      </c>
      <c r="O122" s="83">
        <v>1.0900000000000001</v>
      </c>
      <c r="P122" s="33">
        <v>1268.9757243289307</v>
      </c>
    </row>
    <row r="123" spans="10:16" x14ac:dyDescent="0.25">
      <c r="J123" s="120">
        <v>121</v>
      </c>
      <c r="K123" s="132" t="s">
        <v>671</v>
      </c>
      <c r="L123" s="83" t="s">
        <v>678</v>
      </c>
      <c r="M123" s="32">
        <v>0.1143287037037037</v>
      </c>
      <c r="N123" s="31"/>
      <c r="O123" s="31"/>
      <c r="P123" s="33">
        <v>1268.2480259161775</v>
      </c>
    </row>
    <row r="124" spans="10:16" x14ac:dyDescent="0.25">
      <c r="J124" s="120">
        <v>122</v>
      </c>
      <c r="K124" s="132" t="s">
        <v>623</v>
      </c>
      <c r="L124" s="83" t="s">
        <v>636</v>
      </c>
      <c r="M124" s="32">
        <v>0.11938657407407406</v>
      </c>
      <c r="N124" s="31"/>
      <c r="O124" s="31"/>
      <c r="P124" s="33">
        <v>1267.1061560833739</v>
      </c>
    </row>
    <row r="125" spans="10:16" x14ac:dyDescent="0.25">
      <c r="J125" s="120">
        <v>123</v>
      </c>
      <c r="K125" s="132" t="s">
        <v>575</v>
      </c>
      <c r="L125" s="83" t="s">
        <v>582</v>
      </c>
      <c r="M125" s="133">
        <v>0.16340277777777779</v>
      </c>
      <c r="N125" s="134">
        <v>1234.7145488029466</v>
      </c>
      <c r="O125" s="83">
        <v>1.026</v>
      </c>
      <c r="P125" s="33">
        <v>1266.8171270718233</v>
      </c>
    </row>
    <row r="126" spans="10:16" x14ac:dyDescent="0.25">
      <c r="J126" s="120">
        <v>124</v>
      </c>
      <c r="K126" s="132" t="s">
        <v>1501</v>
      </c>
      <c r="L126" s="83" t="s">
        <v>567</v>
      </c>
      <c r="M126" s="34">
        <v>0.12409722222222223</v>
      </c>
      <c r="N126" s="31"/>
      <c r="O126" s="31"/>
      <c r="P126" s="33">
        <v>1266.4894609214698</v>
      </c>
    </row>
    <row r="127" spans="10:16" x14ac:dyDescent="0.25">
      <c r="J127" s="120">
        <v>125</v>
      </c>
      <c r="K127" s="91" t="s">
        <v>1206</v>
      </c>
      <c r="L127" s="83" t="s">
        <v>1168</v>
      </c>
      <c r="M127" s="32">
        <v>0.16593749999999999</v>
      </c>
      <c r="N127" s="31"/>
      <c r="O127" s="31"/>
      <c r="P127" s="33">
        <v>1266.4811327334869</v>
      </c>
    </row>
    <row r="128" spans="10:16" x14ac:dyDescent="0.25">
      <c r="J128" s="120">
        <v>126</v>
      </c>
      <c r="K128" s="132" t="s">
        <v>714</v>
      </c>
      <c r="L128" s="83" t="s">
        <v>135</v>
      </c>
      <c r="M128" s="133">
        <v>0.21787037037037038</v>
      </c>
      <c r="N128" s="134">
        <v>1161.2292817679559</v>
      </c>
      <c r="O128" s="83">
        <v>1.0900000000000001</v>
      </c>
      <c r="P128" s="33">
        <v>1265.739917127072</v>
      </c>
    </row>
    <row r="129" spans="10:16" x14ac:dyDescent="0.25">
      <c r="J129" s="120">
        <v>127</v>
      </c>
      <c r="K129" s="132" t="s">
        <v>575</v>
      </c>
      <c r="L129" s="83" t="s">
        <v>583</v>
      </c>
      <c r="M129" s="133">
        <v>0.16358796296296296</v>
      </c>
      <c r="N129" s="134">
        <v>1233.3168246780813</v>
      </c>
      <c r="O129" s="83">
        <v>1.026</v>
      </c>
      <c r="P129" s="33">
        <v>1265.3830621197114</v>
      </c>
    </row>
    <row r="130" spans="10:16" x14ac:dyDescent="0.25">
      <c r="J130" s="120">
        <v>128</v>
      </c>
      <c r="K130" s="132" t="s">
        <v>575</v>
      </c>
      <c r="L130" s="83" t="s">
        <v>584</v>
      </c>
      <c r="M130" s="133">
        <v>0.16369212962962962</v>
      </c>
      <c r="N130" s="134">
        <v>1232.5319946263171</v>
      </c>
      <c r="O130" s="83">
        <v>1.026</v>
      </c>
      <c r="P130" s="33">
        <v>1264.5778264866015</v>
      </c>
    </row>
    <row r="131" spans="10:16" x14ac:dyDescent="0.25">
      <c r="J131" s="120">
        <v>129</v>
      </c>
      <c r="K131" s="132" t="s">
        <v>1667</v>
      </c>
      <c r="L131" s="83" t="s">
        <v>1660</v>
      </c>
      <c r="M131" s="32">
        <v>0.12314814814814816</v>
      </c>
      <c r="N131" s="31"/>
      <c r="O131" s="31"/>
      <c r="P131" s="33">
        <v>1263.8475563909774</v>
      </c>
    </row>
    <row r="132" spans="10:16" x14ac:dyDescent="0.25">
      <c r="J132" s="120">
        <v>130</v>
      </c>
      <c r="K132" s="91" t="s">
        <v>448</v>
      </c>
      <c r="L132" s="83" t="s">
        <v>227</v>
      </c>
      <c r="M132" s="32">
        <v>0.20702546296296295</v>
      </c>
      <c r="N132" s="31"/>
      <c r="O132" s="31"/>
      <c r="P132" s="33">
        <v>1261.7786660703305</v>
      </c>
    </row>
    <row r="133" spans="10:16" x14ac:dyDescent="0.25">
      <c r="J133" s="120">
        <v>131</v>
      </c>
      <c r="K133" s="135" t="s">
        <v>542</v>
      </c>
      <c r="L133" s="136" t="s">
        <v>555</v>
      </c>
      <c r="M133" s="137">
        <v>0.20037037037037039</v>
      </c>
      <c r="N133" s="138">
        <v>1191.4463955637707</v>
      </c>
      <c r="O133" s="139">
        <v>1.0580000000000001</v>
      </c>
      <c r="P133" s="140">
        <v>1260.5502865064695</v>
      </c>
    </row>
    <row r="134" spans="10:16" x14ac:dyDescent="0.25">
      <c r="J134" s="120">
        <v>132</v>
      </c>
      <c r="K134" s="132" t="s">
        <v>1667</v>
      </c>
      <c r="L134" s="83" t="s">
        <v>1661</v>
      </c>
      <c r="M134" s="32">
        <v>0.12356481481481481</v>
      </c>
      <c r="N134" s="31"/>
      <c r="O134" s="31"/>
      <c r="P134" s="33">
        <v>1259.5857999250659</v>
      </c>
    </row>
    <row r="135" spans="10:16" x14ac:dyDescent="0.25">
      <c r="J135" s="120">
        <v>133</v>
      </c>
      <c r="K135" s="132" t="s">
        <v>753</v>
      </c>
      <c r="L135" s="83" t="s">
        <v>762</v>
      </c>
      <c r="M135" s="34">
        <v>0.17456018518518521</v>
      </c>
      <c r="N135" s="31"/>
      <c r="O135" s="31"/>
      <c r="P135" s="33">
        <v>1259.1330062325949</v>
      </c>
    </row>
    <row r="136" spans="10:16" x14ac:dyDescent="0.25">
      <c r="J136" s="120">
        <v>134</v>
      </c>
      <c r="K136" s="132" t="s">
        <v>1185</v>
      </c>
      <c r="L136" s="83" t="s">
        <v>1116</v>
      </c>
      <c r="M136" s="32">
        <v>0.15569444444444444</v>
      </c>
      <c r="N136" s="31"/>
      <c r="O136" s="31"/>
      <c r="P136" s="33">
        <v>1258.3794231341064</v>
      </c>
    </row>
    <row r="137" spans="10:16" x14ac:dyDescent="0.25">
      <c r="J137" s="120">
        <v>135</v>
      </c>
      <c r="K137" s="132" t="s">
        <v>1501</v>
      </c>
      <c r="L137" s="83" t="s">
        <v>1481</v>
      </c>
      <c r="M137" s="34">
        <v>0.12498842592592592</v>
      </c>
      <c r="N137" s="31"/>
      <c r="O137" s="31"/>
      <c r="P137" s="33">
        <v>1257.4590239837023</v>
      </c>
    </row>
    <row r="138" spans="10:16" x14ac:dyDescent="0.25">
      <c r="J138" s="120">
        <v>136</v>
      </c>
      <c r="K138" s="132" t="s">
        <v>623</v>
      </c>
      <c r="L138" s="83" t="s">
        <v>637</v>
      </c>
      <c r="M138" s="32">
        <v>0.12033564814814814</v>
      </c>
      <c r="N138" s="31"/>
      <c r="O138" s="31"/>
      <c r="P138" s="33">
        <v>1257.1126286428778</v>
      </c>
    </row>
    <row r="139" spans="10:16" x14ac:dyDescent="0.25">
      <c r="J139" s="120">
        <v>137</v>
      </c>
      <c r="K139" s="91" t="s">
        <v>448</v>
      </c>
      <c r="L139" s="83" t="s">
        <v>455</v>
      </c>
      <c r="M139" s="32">
        <v>0.20781249999999998</v>
      </c>
      <c r="N139" s="31"/>
      <c r="O139" s="31"/>
      <c r="P139" s="33">
        <v>1257</v>
      </c>
    </row>
    <row r="140" spans="10:16" x14ac:dyDescent="0.25">
      <c r="J140" s="120">
        <v>138</v>
      </c>
      <c r="K140" s="132" t="s">
        <v>671</v>
      </c>
      <c r="L140" s="83" t="s">
        <v>679</v>
      </c>
      <c r="M140" s="32">
        <v>0.11537037037037036</v>
      </c>
      <c r="N140" s="31"/>
      <c r="O140" s="31"/>
      <c r="P140" s="33">
        <v>1256.7971508828252</v>
      </c>
    </row>
    <row r="141" spans="10:16" x14ac:dyDescent="0.25">
      <c r="J141" s="120">
        <v>139</v>
      </c>
      <c r="K141" s="132" t="s">
        <v>753</v>
      </c>
      <c r="L141" s="83" t="s">
        <v>763</v>
      </c>
      <c r="M141" s="34">
        <v>0.17493055555555556</v>
      </c>
      <c r="N141" s="31"/>
      <c r="O141" s="31"/>
      <c r="P141" s="33">
        <v>1256.4671165806535</v>
      </c>
    </row>
    <row r="142" spans="10:16" x14ac:dyDescent="0.25">
      <c r="J142" s="120">
        <v>140</v>
      </c>
      <c r="K142" s="135" t="s">
        <v>542</v>
      </c>
      <c r="L142" s="136" t="s">
        <v>556</v>
      </c>
      <c r="M142" s="137">
        <v>0.20103009259259261</v>
      </c>
      <c r="N142" s="138">
        <v>1187.5364154528181</v>
      </c>
      <c r="O142" s="139">
        <v>1.0580000000000001</v>
      </c>
      <c r="P142" s="140">
        <v>1256.4135275490817</v>
      </c>
    </row>
    <row r="143" spans="10:16" x14ac:dyDescent="0.25">
      <c r="J143" s="120">
        <v>141</v>
      </c>
      <c r="K143" s="132" t="s">
        <v>753</v>
      </c>
      <c r="L143" s="83" t="s">
        <v>213</v>
      </c>
      <c r="M143" s="34">
        <v>0.17502314814814815</v>
      </c>
      <c r="N143" s="31"/>
      <c r="O143" s="31"/>
      <c r="P143" s="33">
        <v>1255.8024070890092</v>
      </c>
    </row>
    <row r="144" spans="10:16" x14ac:dyDescent="0.25">
      <c r="J144" s="120">
        <v>142</v>
      </c>
      <c r="K144" s="91" t="s">
        <v>1206</v>
      </c>
      <c r="L144" s="83" t="s">
        <v>331</v>
      </c>
      <c r="M144" s="32">
        <v>0.16748842592592594</v>
      </c>
      <c r="N144" s="31"/>
      <c r="O144" s="31"/>
      <c r="P144" s="33">
        <v>1254.7536452214772</v>
      </c>
    </row>
    <row r="145" spans="10:16" x14ac:dyDescent="0.25">
      <c r="J145" s="120">
        <v>143</v>
      </c>
      <c r="K145" s="132" t="s">
        <v>1667</v>
      </c>
      <c r="L145" s="83" t="s">
        <v>234</v>
      </c>
      <c r="M145" s="32">
        <v>0.12408564814814815</v>
      </c>
      <c r="N145" s="31"/>
      <c r="O145" s="31"/>
      <c r="P145" s="33">
        <v>1254.298852718963</v>
      </c>
    </row>
    <row r="146" spans="10:16" x14ac:dyDescent="0.25">
      <c r="J146" s="120">
        <v>144</v>
      </c>
      <c r="K146" s="132" t="s">
        <v>714</v>
      </c>
      <c r="L146" s="83" t="s">
        <v>729</v>
      </c>
      <c r="M146" s="133">
        <v>0.22013888888888888</v>
      </c>
      <c r="N146" s="134">
        <v>1149.2628811777076</v>
      </c>
      <c r="O146" s="83">
        <v>1.0900000000000001</v>
      </c>
      <c r="P146" s="33">
        <v>1252.6965404837015</v>
      </c>
    </row>
    <row r="147" spans="10:16" x14ac:dyDescent="0.25">
      <c r="J147" s="120">
        <v>145</v>
      </c>
      <c r="K147" s="132" t="s">
        <v>1667</v>
      </c>
      <c r="L147" s="83" t="s">
        <v>772</v>
      </c>
      <c r="M147" s="32">
        <v>0.12439814814814815</v>
      </c>
      <c r="N147" s="31"/>
      <c r="O147" s="31"/>
      <c r="P147" s="33">
        <v>1251.1479344994418</v>
      </c>
    </row>
    <row r="148" spans="10:16" x14ac:dyDescent="0.25">
      <c r="J148" s="120">
        <v>146</v>
      </c>
      <c r="K148" s="132" t="s">
        <v>1185</v>
      </c>
      <c r="L148" s="83" t="s">
        <v>865</v>
      </c>
      <c r="M148" s="32">
        <v>0.15666666666666665</v>
      </c>
      <c r="N148" s="31"/>
      <c r="O148" s="31"/>
      <c r="P148" s="33">
        <v>1250.5703309692672</v>
      </c>
    </row>
    <row r="149" spans="10:16" x14ac:dyDescent="0.25">
      <c r="J149" s="120">
        <v>147</v>
      </c>
      <c r="K149" s="132" t="s">
        <v>671</v>
      </c>
      <c r="L149" s="83" t="s">
        <v>680</v>
      </c>
      <c r="M149" s="32">
        <v>0.11604166666666667</v>
      </c>
      <c r="N149" s="31"/>
      <c r="O149" s="31"/>
      <c r="P149" s="33">
        <v>1249.5266307600241</v>
      </c>
    </row>
    <row r="150" spans="10:16" x14ac:dyDescent="0.25">
      <c r="J150" s="120">
        <v>148</v>
      </c>
      <c r="K150" s="132" t="s">
        <v>671</v>
      </c>
      <c r="L150" s="83" t="s">
        <v>681</v>
      </c>
      <c r="M150" s="32">
        <v>0.11626157407407407</v>
      </c>
      <c r="N150" s="31"/>
      <c r="O150" s="31"/>
      <c r="P150" s="33">
        <v>1247.1631657541066</v>
      </c>
    </row>
    <row r="151" spans="10:16" x14ac:dyDescent="0.25">
      <c r="J151" s="120">
        <v>149</v>
      </c>
      <c r="K151" s="132" t="s">
        <v>714</v>
      </c>
      <c r="L151" s="83" t="s">
        <v>730</v>
      </c>
      <c r="M151" s="133">
        <v>0.22127314814814814</v>
      </c>
      <c r="N151" s="134">
        <v>1143.3716915995399</v>
      </c>
      <c r="O151" s="83">
        <v>1.0900000000000001</v>
      </c>
      <c r="P151" s="33">
        <v>1246.2751438434987</v>
      </c>
    </row>
    <row r="152" spans="10:16" x14ac:dyDescent="0.25">
      <c r="J152" s="120">
        <v>150</v>
      </c>
      <c r="K152" s="91" t="s">
        <v>1206</v>
      </c>
      <c r="L152" s="83" t="s">
        <v>175</v>
      </c>
      <c r="M152" s="32">
        <v>0.1690625</v>
      </c>
      <c r="N152" s="31"/>
      <c r="O152" s="31"/>
      <c r="P152" s="33">
        <v>1243.0711302800028</v>
      </c>
    </row>
    <row r="153" spans="10:16" x14ac:dyDescent="0.25">
      <c r="J153" s="120">
        <v>151</v>
      </c>
      <c r="K153" s="132" t="s">
        <v>483</v>
      </c>
      <c r="L153" s="83" t="s">
        <v>489</v>
      </c>
      <c r="M153" s="133">
        <v>0.10719907407407407</v>
      </c>
      <c r="N153" s="134">
        <v>1205.9738717339667</v>
      </c>
      <c r="O153" s="83">
        <v>1.03</v>
      </c>
      <c r="P153" s="33">
        <v>1242.1530878859858</v>
      </c>
    </row>
    <row r="154" spans="10:16" x14ac:dyDescent="0.25">
      <c r="J154" s="120">
        <v>152</v>
      </c>
      <c r="K154" s="132" t="s">
        <v>1501</v>
      </c>
      <c r="L154" s="83" t="s">
        <v>1482</v>
      </c>
      <c r="M154" s="34">
        <v>0.12670138888888891</v>
      </c>
      <c r="N154" s="31"/>
      <c r="O154" s="31"/>
      <c r="P154" s="33">
        <v>1240.458573125057</v>
      </c>
    </row>
    <row r="155" spans="10:16" x14ac:dyDescent="0.25">
      <c r="J155" s="120">
        <v>153</v>
      </c>
      <c r="K155" s="132" t="s">
        <v>1501</v>
      </c>
      <c r="L155" s="83" t="s">
        <v>1483</v>
      </c>
      <c r="M155" s="34">
        <v>0.12671296296296297</v>
      </c>
      <c r="N155" s="31"/>
      <c r="O155" s="31"/>
      <c r="P155" s="33">
        <v>1240.3452685421994</v>
      </c>
    </row>
    <row r="156" spans="10:16" x14ac:dyDescent="0.25">
      <c r="J156" s="120">
        <v>154</v>
      </c>
      <c r="K156" s="132" t="s">
        <v>791</v>
      </c>
      <c r="L156" s="83" t="s">
        <v>797</v>
      </c>
      <c r="M156" s="32">
        <v>0.11942129629629629</v>
      </c>
      <c r="N156" s="31"/>
      <c r="O156" s="31"/>
      <c r="P156" s="33">
        <v>1239.9893390191896</v>
      </c>
    </row>
    <row r="157" spans="10:16" x14ac:dyDescent="0.25">
      <c r="J157" s="120">
        <v>155</v>
      </c>
      <c r="K157" s="132" t="s">
        <v>753</v>
      </c>
      <c r="L157" s="83" t="s">
        <v>764</v>
      </c>
      <c r="M157" s="34">
        <v>0.17732638888888888</v>
      </c>
      <c r="N157" s="31"/>
      <c r="O157" s="31"/>
      <c r="P157" s="33">
        <v>1239.4911559297695</v>
      </c>
    </row>
    <row r="158" spans="10:16" x14ac:dyDescent="0.25">
      <c r="J158" s="120">
        <v>156</v>
      </c>
      <c r="K158" s="132" t="s">
        <v>753</v>
      </c>
      <c r="L158" s="83" t="s">
        <v>765</v>
      </c>
      <c r="M158" s="34">
        <v>0.17738425925925927</v>
      </c>
      <c r="N158" s="31"/>
      <c r="O158" s="31"/>
      <c r="P158" s="33">
        <v>1239.0867806342162</v>
      </c>
    </row>
    <row r="159" spans="10:16" x14ac:dyDescent="0.25">
      <c r="J159" s="120">
        <v>157</v>
      </c>
      <c r="K159" s="132" t="s">
        <v>1667</v>
      </c>
      <c r="L159" s="83" t="s">
        <v>358</v>
      </c>
      <c r="M159" s="32">
        <v>0.12565972222222221</v>
      </c>
      <c r="N159" s="31"/>
      <c r="O159" s="31"/>
      <c r="P159" s="33">
        <v>1238.5869024592432</v>
      </c>
    </row>
    <row r="160" spans="10:16" x14ac:dyDescent="0.25">
      <c r="J160" s="120">
        <v>158</v>
      </c>
      <c r="K160" s="91" t="s">
        <v>1206</v>
      </c>
      <c r="L160" s="83" t="s">
        <v>1198</v>
      </c>
      <c r="M160" s="32">
        <v>0.16975694444444445</v>
      </c>
      <c r="N160" s="31"/>
      <c r="O160" s="31"/>
      <c r="P160" s="33">
        <v>1237.9859548646621</v>
      </c>
    </row>
    <row r="161" spans="10:16" x14ac:dyDescent="0.25">
      <c r="J161" s="120">
        <v>159</v>
      </c>
      <c r="K161" s="132" t="s">
        <v>575</v>
      </c>
      <c r="L161" s="83" t="s">
        <v>585</v>
      </c>
      <c r="M161" s="133">
        <v>0.16734953703703703</v>
      </c>
      <c r="N161" s="134">
        <v>1205.5951310602393</v>
      </c>
      <c r="O161" s="83">
        <v>1.026</v>
      </c>
      <c r="P161" s="33">
        <v>1236.9406044678055</v>
      </c>
    </row>
    <row r="162" spans="10:16" x14ac:dyDescent="0.25">
      <c r="J162" s="120">
        <v>160</v>
      </c>
      <c r="K162" s="132" t="s">
        <v>1501</v>
      </c>
      <c r="L162" s="83" t="s">
        <v>650</v>
      </c>
      <c r="M162" s="34">
        <v>0.12708333333333299</v>
      </c>
      <c r="N162" s="31"/>
      <c r="O162" s="31"/>
      <c r="P162" s="33">
        <v>1236.730418943537</v>
      </c>
    </row>
    <row r="163" spans="10:16" x14ac:dyDescent="0.25">
      <c r="J163" s="120">
        <v>161</v>
      </c>
      <c r="K163" s="135" t="s">
        <v>542</v>
      </c>
      <c r="L163" s="136" t="s">
        <v>557</v>
      </c>
      <c r="M163" s="137">
        <v>0.20435185185185187</v>
      </c>
      <c r="N163" s="138">
        <v>1168.2328953330311</v>
      </c>
      <c r="O163" s="139">
        <v>1.0580000000000001</v>
      </c>
      <c r="P163" s="140">
        <v>1235.9904032623469</v>
      </c>
    </row>
    <row r="164" spans="10:16" x14ac:dyDescent="0.25">
      <c r="J164" s="120">
        <v>162</v>
      </c>
      <c r="K164" s="132" t="s">
        <v>1501</v>
      </c>
      <c r="L164" s="83" t="s">
        <v>1484</v>
      </c>
      <c r="M164" s="34">
        <v>0.12722222222222221</v>
      </c>
      <c r="N164" s="31"/>
      <c r="O164" s="31"/>
      <c r="P164" s="33">
        <v>1235.3802765647745</v>
      </c>
    </row>
    <row r="165" spans="10:16" x14ac:dyDescent="0.25">
      <c r="J165" s="120">
        <v>163</v>
      </c>
      <c r="K165" s="132" t="s">
        <v>1185</v>
      </c>
      <c r="L165" s="83" t="s">
        <v>1117</v>
      </c>
      <c r="M165" s="32">
        <v>0.15859953703703702</v>
      </c>
      <c r="N165" s="31"/>
      <c r="O165" s="31"/>
      <c r="P165" s="33">
        <v>1235.3294898927243</v>
      </c>
    </row>
    <row r="166" spans="10:16" x14ac:dyDescent="0.25">
      <c r="J166" s="120">
        <v>164</v>
      </c>
      <c r="K166" s="91" t="s">
        <v>1206</v>
      </c>
      <c r="L166" s="83" t="s">
        <v>1199</v>
      </c>
      <c r="M166" s="32">
        <v>0.17027777777777778</v>
      </c>
      <c r="N166" s="31"/>
      <c r="O166" s="31"/>
      <c r="P166" s="33">
        <v>1234.1992930940728</v>
      </c>
    </row>
    <row r="167" spans="10:16" x14ac:dyDescent="0.25">
      <c r="J167" s="120">
        <v>165</v>
      </c>
      <c r="K167" s="132" t="s">
        <v>1501</v>
      </c>
      <c r="L167" s="83" t="s">
        <v>1485</v>
      </c>
      <c r="M167" s="34">
        <v>0.12738425925925925</v>
      </c>
      <c r="N167" s="31"/>
      <c r="O167" s="31"/>
      <c r="P167" s="33">
        <v>1233.8088315464292</v>
      </c>
    </row>
    <row r="168" spans="10:16" x14ac:dyDescent="0.25">
      <c r="J168" s="120">
        <v>166</v>
      </c>
      <c r="K168" s="132" t="s">
        <v>575</v>
      </c>
      <c r="L168" s="83" t="s">
        <v>303</v>
      </c>
      <c r="M168" s="133">
        <v>0.16782407407407407</v>
      </c>
      <c r="N168" s="134">
        <v>1202.1862068965518</v>
      </c>
      <c r="O168" s="83">
        <v>1.026</v>
      </c>
      <c r="P168" s="33">
        <v>1233.4430482758621</v>
      </c>
    </row>
    <row r="169" spans="10:16" x14ac:dyDescent="0.25">
      <c r="J169" s="120">
        <v>167</v>
      </c>
      <c r="K169" s="132" t="s">
        <v>483</v>
      </c>
      <c r="L169" s="83" t="s">
        <v>490</v>
      </c>
      <c r="M169" s="133">
        <v>0.10803240740740742</v>
      </c>
      <c r="N169" s="134">
        <v>1196.6713091922004</v>
      </c>
      <c r="O169" s="83">
        <v>1.03</v>
      </c>
      <c r="P169" s="33">
        <v>1232.5714484679665</v>
      </c>
    </row>
    <row r="170" spans="10:16" x14ac:dyDescent="0.25">
      <c r="J170" s="120">
        <v>168</v>
      </c>
      <c r="K170" s="132" t="s">
        <v>714</v>
      </c>
      <c r="L170" s="83" t="s">
        <v>731</v>
      </c>
      <c r="M170" s="133">
        <v>0.2237962962962963</v>
      </c>
      <c r="N170" s="134">
        <v>1130.4809681423253</v>
      </c>
      <c r="O170" s="83">
        <v>1.0900000000000001</v>
      </c>
      <c r="P170" s="33">
        <v>1232.2242552751347</v>
      </c>
    </row>
    <row r="171" spans="10:16" x14ac:dyDescent="0.25">
      <c r="J171" s="120">
        <v>169</v>
      </c>
      <c r="K171" s="132" t="s">
        <v>483</v>
      </c>
      <c r="L171" s="83" t="s">
        <v>491</v>
      </c>
      <c r="M171" s="133">
        <v>0.1080787037037037</v>
      </c>
      <c r="N171" s="134">
        <v>1196.1587063611053</v>
      </c>
      <c r="O171" s="83">
        <v>1.03</v>
      </c>
      <c r="P171" s="33">
        <v>1232.0434675519384</v>
      </c>
    </row>
    <row r="172" spans="10:16" x14ac:dyDescent="0.25">
      <c r="J172" s="120">
        <v>170</v>
      </c>
      <c r="K172" s="91" t="s">
        <v>1206</v>
      </c>
      <c r="L172" s="83" t="s">
        <v>334</v>
      </c>
      <c r="M172" s="32">
        <v>0.170625</v>
      </c>
      <c r="N172" s="31"/>
      <c r="O172" s="31"/>
      <c r="P172" s="33">
        <v>1231.6876950210283</v>
      </c>
    </row>
    <row r="173" spans="10:16" x14ac:dyDescent="0.25">
      <c r="J173" s="120">
        <v>171</v>
      </c>
      <c r="K173" s="132" t="s">
        <v>714</v>
      </c>
      <c r="L173" s="83" t="s">
        <v>732</v>
      </c>
      <c r="M173" s="133">
        <v>0.22417824074074075</v>
      </c>
      <c r="N173" s="134">
        <v>1128.5549073261398</v>
      </c>
      <c r="O173" s="83">
        <v>1.0900000000000001</v>
      </c>
      <c r="P173" s="33">
        <v>1230.1248489854925</v>
      </c>
    </row>
    <row r="174" spans="10:16" x14ac:dyDescent="0.25">
      <c r="J174" s="120">
        <v>172</v>
      </c>
      <c r="K174" s="132" t="s">
        <v>753</v>
      </c>
      <c r="L174" s="83" t="s">
        <v>766</v>
      </c>
      <c r="M174" s="34">
        <v>0.1787037037037037</v>
      </c>
      <c r="N174" s="31"/>
      <c r="O174" s="31"/>
      <c r="P174" s="33">
        <v>1229.9380829015543</v>
      </c>
    </row>
    <row r="175" spans="10:16" x14ac:dyDescent="0.25">
      <c r="J175" s="120">
        <v>173</v>
      </c>
      <c r="K175" s="135" t="s">
        <v>542</v>
      </c>
      <c r="L175" s="136" t="s">
        <v>559</v>
      </c>
      <c r="M175" s="137">
        <v>0.2053587962962963</v>
      </c>
      <c r="N175" s="138">
        <v>1162.5046497210167</v>
      </c>
      <c r="O175" s="139">
        <v>1.0580000000000001</v>
      </c>
      <c r="P175" s="140">
        <v>1229.9299194048358</v>
      </c>
    </row>
    <row r="176" spans="10:16" x14ac:dyDescent="0.25">
      <c r="J176" s="120">
        <v>174</v>
      </c>
      <c r="K176" s="135" t="s">
        <v>542</v>
      </c>
      <c r="L176" s="136" t="s">
        <v>560</v>
      </c>
      <c r="M176" s="137">
        <v>0.20568287037037036</v>
      </c>
      <c r="N176" s="138">
        <v>1160.6730065837601</v>
      </c>
      <c r="O176" s="139">
        <v>1.0580000000000001</v>
      </c>
      <c r="P176" s="140">
        <v>1227.9920409656181</v>
      </c>
    </row>
    <row r="177" spans="10:16" x14ac:dyDescent="0.25">
      <c r="J177" s="120">
        <v>175</v>
      </c>
      <c r="K177" s="132" t="s">
        <v>714</v>
      </c>
      <c r="L177" s="83" t="s">
        <v>733</v>
      </c>
      <c r="M177" s="133">
        <v>0.22465277777777778</v>
      </c>
      <c r="N177" s="134">
        <v>1126.1710458526534</v>
      </c>
      <c r="O177" s="83">
        <v>1.0900000000000001</v>
      </c>
      <c r="P177" s="33">
        <v>1227.5264399793923</v>
      </c>
    </row>
    <row r="178" spans="10:16" x14ac:dyDescent="0.25">
      <c r="J178" s="120">
        <v>176</v>
      </c>
      <c r="K178" s="91" t="s">
        <v>1206</v>
      </c>
      <c r="L178" s="83" t="s">
        <v>517</v>
      </c>
      <c r="M178" s="32">
        <v>0.17136574074074074</v>
      </c>
      <c r="N178" s="31"/>
      <c r="O178" s="31"/>
      <c r="P178" s="33">
        <v>1226.3636363636363</v>
      </c>
    </row>
    <row r="179" spans="10:16" x14ac:dyDescent="0.25">
      <c r="J179" s="120">
        <v>177</v>
      </c>
      <c r="K179" s="132" t="s">
        <v>483</v>
      </c>
      <c r="L179" s="83" t="s">
        <v>492</v>
      </c>
      <c r="M179" s="133">
        <v>0.1086111111111111</v>
      </c>
      <c r="N179" s="134">
        <v>1190.2951832907077</v>
      </c>
      <c r="O179" s="83">
        <v>1.03</v>
      </c>
      <c r="P179" s="33">
        <v>1226.0040387894289</v>
      </c>
    </row>
    <row r="180" spans="10:16" x14ac:dyDescent="0.25">
      <c r="J180" s="120">
        <v>178</v>
      </c>
      <c r="K180" s="135" t="s">
        <v>542</v>
      </c>
      <c r="L180" s="136" t="s">
        <v>561</v>
      </c>
      <c r="M180" s="137">
        <v>0.2061574074074074</v>
      </c>
      <c r="N180" s="138">
        <v>1158.001347406243</v>
      </c>
      <c r="O180" s="139">
        <v>1.0580000000000001</v>
      </c>
      <c r="P180" s="140">
        <v>1225.1654255558051</v>
      </c>
    </row>
    <row r="181" spans="10:16" x14ac:dyDescent="0.25">
      <c r="J181" s="120">
        <v>179</v>
      </c>
      <c r="K181" s="132" t="s">
        <v>753</v>
      </c>
      <c r="L181" s="83" t="s">
        <v>767</v>
      </c>
      <c r="M181" s="34">
        <v>0.17953703703703705</v>
      </c>
      <c r="N181" s="31"/>
      <c r="O181" s="31"/>
      <c r="P181" s="33">
        <v>1224.2292418772561</v>
      </c>
    </row>
    <row r="182" spans="10:16" x14ac:dyDescent="0.25">
      <c r="J182" s="120">
        <v>180</v>
      </c>
      <c r="K182" s="132" t="s">
        <v>575</v>
      </c>
      <c r="L182" s="83" t="s">
        <v>586</v>
      </c>
      <c r="M182" s="133">
        <v>0.16909722222222223</v>
      </c>
      <c r="N182" s="134">
        <v>1193.1348391512663</v>
      </c>
      <c r="O182" s="83">
        <v>1.026</v>
      </c>
      <c r="P182" s="33">
        <v>1224.1563449691992</v>
      </c>
    </row>
    <row r="183" spans="10:16" x14ac:dyDescent="0.25">
      <c r="J183" s="120">
        <v>181</v>
      </c>
      <c r="K183" s="132" t="s">
        <v>714</v>
      </c>
      <c r="L183" s="83" t="s">
        <v>734</v>
      </c>
      <c r="M183" s="133">
        <v>0.22541666666666668</v>
      </c>
      <c r="N183" s="134">
        <v>1122.3546929554323</v>
      </c>
      <c r="O183" s="83">
        <v>1.0900000000000001</v>
      </c>
      <c r="P183" s="33">
        <v>1223.3666153214212</v>
      </c>
    </row>
    <row r="184" spans="10:16" x14ac:dyDescent="0.25">
      <c r="J184" s="120">
        <v>182</v>
      </c>
      <c r="K184" s="132" t="s">
        <v>1667</v>
      </c>
      <c r="L184" s="83" t="s">
        <v>1663</v>
      </c>
      <c r="M184" s="32">
        <v>0.12724537037037037</v>
      </c>
      <c r="N184" s="31"/>
      <c r="O184" s="31"/>
      <c r="P184" s="33">
        <v>1223.1524467891579</v>
      </c>
    </row>
    <row r="185" spans="10:16" x14ac:dyDescent="0.25">
      <c r="J185" s="120">
        <v>183</v>
      </c>
      <c r="K185" s="132" t="s">
        <v>714</v>
      </c>
      <c r="L185" s="83" t="s">
        <v>735</v>
      </c>
      <c r="M185" s="133">
        <v>0.22567129629629631</v>
      </c>
      <c r="N185" s="134">
        <v>1121.088316750436</v>
      </c>
      <c r="O185" s="83">
        <v>1.0900000000000001</v>
      </c>
      <c r="P185" s="33">
        <v>1222</v>
      </c>
    </row>
    <row r="186" spans="10:16" x14ac:dyDescent="0.25">
      <c r="J186" s="120">
        <v>184</v>
      </c>
      <c r="K186" s="132" t="s">
        <v>1667</v>
      </c>
      <c r="L186" s="83" t="s">
        <v>511</v>
      </c>
      <c r="M186" s="32">
        <v>0.12741898148148148</v>
      </c>
      <c r="N186" s="31"/>
      <c r="O186" s="31"/>
      <c r="P186" s="33">
        <v>1221.485875193024</v>
      </c>
    </row>
    <row r="187" spans="10:16" x14ac:dyDescent="0.25">
      <c r="J187" s="120">
        <v>185</v>
      </c>
      <c r="K187" s="132" t="s">
        <v>575</v>
      </c>
      <c r="L187" s="83" t="s">
        <v>587</v>
      </c>
      <c r="M187" s="133">
        <v>0.16950231481481481</v>
      </c>
      <c r="N187" s="134">
        <v>1190.2833731649027</v>
      </c>
      <c r="O187" s="83">
        <v>1.026</v>
      </c>
      <c r="P187" s="33">
        <v>1221.2307408671902</v>
      </c>
    </row>
    <row r="188" spans="10:16" x14ac:dyDescent="0.25">
      <c r="J188" s="120">
        <v>186</v>
      </c>
      <c r="K188" s="91" t="s">
        <v>1206</v>
      </c>
      <c r="L188" s="83" t="s">
        <v>1200</v>
      </c>
      <c r="M188" s="32">
        <v>0.17241898148148149</v>
      </c>
      <c r="N188" s="31"/>
      <c r="O188" s="31"/>
      <c r="P188" s="33">
        <v>1218.872256158958</v>
      </c>
    </row>
    <row r="189" spans="10:16" x14ac:dyDescent="0.25">
      <c r="J189" s="120">
        <v>187</v>
      </c>
      <c r="K189" s="132" t="s">
        <v>575</v>
      </c>
      <c r="L189" s="83" t="s">
        <v>588</v>
      </c>
      <c r="M189" s="133">
        <v>0.17</v>
      </c>
      <c r="N189" s="134">
        <v>1186.7987472766883</v>
      </c>
      <c r="O189" s="83">
        <v>1.026</v>
      </c>
      <c r="P189" s="33">
        <v>1217.6555147058823</v>
      </c>
    </row>
    <row r="190" spans="10:16" x14ac:dyDescent="0.25">
      <c r="J190" s="120">
        <v>188</v>
      </c>
      <c r="K190" s="132" t="s">
        <v>575</v>
      </c>
      <c r="L190" s="83" t="s">
        <v>319</v>
      </c>
      <c r="M190" s="133">
        <v>0.17</v>
      </c>
      <c r="N190" s="134">
        <v>1186.7987472766883</v>
      </c>
      <c r="O190" s="83">
        <v>1.026</v>
      </c>
      <c r="P190" s="33">
        <v>1217.6555147058823</v>
      </c>
    </row>
    <row r="191" spans="10:16" x14ac:dyDescent="0.25">
      <c r="J191" s="120">
        <v>189</v>
      </c>
      <c r="K191" s="132" t="s">
        <v>483</v>
      </c>
      <c r="L191" s="83" t="s">
        <v>132</v>
      </c>
      <c r="M191" s="133">
        <v>0.10945601851851851</v>
      </c>
      <c r="N191" s="134">
        <v>1181.1071164216983</v>
      </c>
      <c r="O191" s="83">
        <v>1.03</v>
      </c>
      <c r="P191" s="33">
        <v>1216.5403299143493</v>
      </c>
    </row>
    <row r="192" spans="10:16" x14ac:dyDescent="0.25">
      <c r="J192" s="120">
        <v>190</v>
      </c>
      <c r="K192" s="91" t="s">
        <v>1206</v>
      </c>
      <c r="L192" s="83" t="s">
        <v>860</v>
      </c>
      <c r="M192" s="32">
        <v>0.17275462962962962</v>
      </c>
      <c r="N192" s="31"/>
      <c r="O192" s="31"/>
      <c r="P192" s="33">
        <v>1216.5040868283531</v>
      </c>
    </row>
    <row r="193" spans="10:16" x14ac:dyDescent="0.25">
      <c r="J193" s="120">
        <v>191</v>
      </c>
      <c r="K193" s="91" t="s">
        <v>1206</v>
      </c>
      <c r="L193" s="83" t="s">
        <v>1201</v>
      </c>
      <c r="M193" s="32">
        <v>0.17289351851851853</v>
      </c>
      <c r="N193" s="31"/>
      <c r="O193" s="31"/>
      <c r="P193" s="33">
        <v>1215.5268442897307</v>
      </c>
    </row>
    <row r="194" spans="10:16" x14ac:dyDescent="0.25">
      <c r="J194" s="120">
        <v>192</v>
      </c>
      <c r="K194" s="132" t="s">
        <v>753</v>
      </c>
      <c r="L194" s="83" t="s">
        <v>768</v>
      </c>
      <c r="M194" s="34">
        <v>0.18084490740740741</v>
      </c>
      <c r="N194" s="31"/>
      <c r="O194" s="31"/>
      <c r="P194" s="33">
        <v>1215.3756159999998</v>
      </c>
    </row>
    <row r="195" spans="10:16" x14ac:dyDescent="0.25">
      <c r="J195" s="120">
        <v>193</v>
      </c>
      <c r="K195" s="132" t="s">
        <v>1501</v>
      </c>
      <c r="L195" s="83" t="s">
        <v>1181</v>
      </c>
      <c r="M195" s="34">
        <v>0.12935185185185186</v>
      </c>
      <c r="N195" s="31"/>
      <c r="O195" s="31"/>
      <c r="P195" s="33">
        <v>1215.0411596277738</v>
      </c>
    </row>
    <row r="196" spans="10:16" x14ac:dyDescent="0.25">
      <c r="J196" s="120">
        <v>194</v>
      </c>
      <c r="K196" s="132" t="s">
        <v>1667</v>
      </c>
      <c r="L196" s="83" t="s">
        <v>1664</v>
      </c>
      <c r="M196" s="32">
        <v>0.12819444444444444</v>
      </c>
      <c r="N196" s="31"/>
      <c r="O196" s="31"/>
      <c r="P196" s="33">
        <v>1214.0969664138679</v>
      </c>
    </row>
    <row r="197" spans="10:16" x14ac:dyDescent="0.25">
      <c r="J197" s="120">
        <v>195</v>
      </c>
      <c r="K197" s="132" t="s">
        <v>753</v>
      </c>
      <c r="L197" s="83" t="s">
        <v>769</v>
      </c>
      <c r="M197" s="34">
        <v>0.18107638888888888</v>
      </c>
      <c r="N197" s="31"/>
      <c r="O197" s="31"/>
      <c r="P197" s="33">
        <v>1213.82192393736</v>
      </c>
    </row>
    <row r="198" spans="10:16" x14ac:dyDescent="0.25">
      <c r="J198" s="120">
        <v>196</v>
      </c>
      <c r="K198" s="132" t="s">
        <v>1185</v>
      </c>
      <c r="L198" s="83" t="s">
        <v>1118</v>
      </c>
      <c r="M198" s="32">
        <v>0.16144675925925925</v>
      </c>
      <c r="N198" s="31"/>
      <c r="O198" s="31"/>
      <c r="P198" s="33">
        <v>1213.5436231987956</v>
      </c>
    </row>
    <row r="199" spans="10:16" x14ac:dyDescent="0.25">
      <c r="J199" s="120">
        <v>197</v>
      </c>
      <c r="K199" s="132" t="s">
        <v>483</v>
      </c>
      <c r="L199" s="83" t="s">
        <v>493</v>
      </c>
      <c r="M199" s="133">
        <v>0.10981481481481481</v>
      </c>
      <c r="N199" s="134">
        <v>1177.2481028667792</v>
      </c>
      <c r="O199" s="83">
        <v>1.03</v>
      </c>
      <c r="P199" s="33">
        <v>1212.5655459527825</v>
      </c>
    </row>
    <row r="200" spans="10:16" x14ac:dyDescent="0.25">
      <c r="J200" s="120">
        <v>198</v>
      </c>
      <c r="K200" s="91" t="s">
        <v>1206</v>
      </c>
      <c r="L200" s="83" t="s">
        <v>562</v>
      </c>
      <c r="M200" s="32">
        <v>0.17349537037037036</v>
      </c>
      <c r="N200" s="31"/>
      <c r="O200" s="31"/>
      <c r="P200" s="33">
        <v>1211.3102068045364</v>
      </c>
    </row>
    <row r="201" spans="10:16" x14ac:dyDescent="0.25">
      <c r="J201" s="120">
        <v>199</v>
      </c>
      <c r="K201" s="132" t="s">
        <v>483</v>
      </c>
      <c r="L201" s="83" t="s">
        <v>494</v>
      </c>
      <c r="M201" s="133">
        <v>0.11001157407407407</v>
      </c>
      <c r="N201" s="134">
        <v>1175.1425565491847</v>
      </c>
      <c r="O201" s="83">
        <v>1.03</v>
      </c>
      <c r="P201" s="33">
        <v>1210.3968332456602</v>
      </c>
    </row>
    <row r="202" spans="10:16" x14ac:dyDescent="0.25">
      <c r="J202" s="120">
        <v>200</v>
      </c>
      <c r="K202" s="132" t="s">
        <v>1667</v>
      </c>
      <c r="L202" s="83" t="s">
        <v>1121</v>
      </c>
      <c r="M202" s="32">
        <v>0.12858796296296296</v>
      </c>
      <c r="N202" s="31"/>
      <c r="O202" s="31"/>
      <c r="P202" s="33">
        <v>1210.3814581458148</v>
      </c>
    </row>
    <row r="203" spans="10:16" x14ac:dyDescent="0.25">
      <c r="J203" s="120">
        <v>201</v>
      </c>
      <c r="K203" s="132" t="s">
        <v>483</v>
      </c>
      <c r="L203" s="83" t="s">
        <v>495</v>
      </c>
      <c r="M203" s="133">
        <v>0.1101388888888889</v>
      </c>
      <c r="N203" s="134">
        <v>1173.7841530054643</v>
      </c>
      <c r="O203" s="83">
        <v>1.03</v>
      </c>
      <c r="P203" s="33">
        <v>1208.9976775956284</v>
      </c>
    </row>
    <row r="204" spans="10:16" x14ac:dyDescent="0.25">
      <c r="J204" s="120">
        <v>202</v>
      </c>
      <c r="K204" s="132" t="s">
        <v>623</v>
      </c>
      <c r="L204" s="83" t="s">
        <v>638</v>
      </c>
      <c r="M204" s="32">
        <v>0.12525462962962963</v>
      </c>
      <c r="N204" s="31"/>
      <c r="O204" s="31"/>
      <c r="P204" s="33">
        <v>1207.7434854925152</v>
      </c>
    </row>
    <row r="205" spans="10:16" x14ac:dyDescent="0.25">
      <c r="J205" s="120">
        <v>203</v>
      </c>
      <c r="K205" s="132" t="s">
        <v>575</v>
      </c>
      <c r="L205" s="83" t="s">
        <v>589</v>
      </c>
      <c r="M205" s="133">
        <v>0.17142361111111112</v>
      </c>
      <c r="N205" s="134">
        <v>1176.9428127742892</v>
      </c>
      <c r="O205" s="83">
        <v>1.026</v>
      </c>
      <c r="P205" s="33">
        <v>1207.5433259064207</v>
      </c>
    </row>
    <row r="206" spans="10:16" x14ac:dyDescent="0.25">
      <c r="J206" s="120">
        <v>204</v>
      </c>
      <c r="K206" s="132" t="s">
        <v>753</v>
      </c>
      <c r="L206" s="83" t="s">
        <v>770</v>
      </c>
      <c r="M206" s="34">
        <v>0.18204861111111112</v>
      </c>
      <c r="N206" s="31"/>
      <c r="O206" s="31"/>
      <c r="P206" s="33">
        <v>1207.3395638629281</v>
      </c>
    </row>
    <row r="207" spans="10:16" x14ac:dyDescent="0.25">
      <c r="J207" s="120">
        <v>205</v>
      </c>
      <c r="K207" s="132" t="s">
        <v>753</v>
      </c>
      <c r="L207" s="83" t="s">
        <v>771</v>
      </c>
      <c r="M207" s="34">
        <v>0.18212962962962964</v>
      </c>
      <c r="N207" s="31"/>
      <c r="O207" s="31"/>
      <c r="P207" s="33">
        <v>1206.8024911032026</v>
      </c>
    </row>
    <row r="208" spans="10:16" x14ac:dyDescent="0.25">
      <c r="J208" s="120">
        <v>206</v>
      </c>
      <c r="K208" s="135" t="s">
        <v>542</v>
      </c>
      <c r="L208" s="136" t="s">
        <v>260</v>
      </c>
      <c r="M208" s="137">
        <v>0.20937500000000001</v>
      </c>
      <c r="N208" s="138">
        <v>1140.2056384742953</v>
      </c>
      <c r="O208" s="139">
        <v>1.0580000000000001</v>
      </c>
      <c r="P208" s="140">
        <v>1206</v>
      </c>
    </row>
    <row r="209" spans="10:16" x14ac:dyDescent="0.25">
      <c r="J209" s="120">
        <v>207</v>
      </c>
      <c r="K209" s="132" t="s">
        <v>671</v>
      </c>
      <c r="L209" s="83" t="s">
        <v>682</v>
      </c>
      <c r="M209" s="32">
        <v>0.12028935185185186</v>
      </c>
      <c r="N209" s="31"/>
      <c r="O209" s="31"/>
      <c r="P209" s="33">
        <v>1205.403059751756</v>
      </c>
    </row>
    <row r="210" spans="10:16" x14ac:dyDescent="0.25">
      <c r="J210" s="120">
        <v>208</v>
      </c>
      <c r="K210" s="132" t="s">
        <v>623</v>
      </c>
      <c r="L210" s="83" t="s">
        <v>639</v>
      </c>
      <c r="M210" s="32">
        <v>0.12552083333333333</v>
      </c>
      <c r="N210" s="31"/>
      <c r="O210" s="31"/>
      <c r="P210" s="33">
        <v>1205.182111572153</v>
      </c>
    </row>
    <row r="211" spans="10:16" x14ac:dyDescent="0.25">
      <c r="J211" s="120">
        <v>209</v>
      </c>
      <c r="K211" s="132" t="s">
        <v>483</v>
      </c>
      <c r="L211" s="83" t="s">
        <v>496</v>
      </c>
      <c r="M211" s="133">
        <v>0.1105324074074074</v>
      </c>
      <c r="N211" s="134">
        <v>1169.6052356020944</v>
      </c>
      <c r="O211" s="83">
        <v>1.03</v>
      </c>
      <c r="P211" s="33">
        <v>1204.6933926701572</v>
      </c>
    </row>
    <row r="212" spans="10:16" x14ac:dyDescent="0.25">
      <c r="J212" s="120">
        <v>210</v>
      </c>
      <c r="K212" s="132" t="s">
        <v>753</v>
      </c>
      <c r="L212" s="83" t="s">
        <v>172</v>
      </c>
      <c r="M212" s="34">
        <v>0.18273148148148147</v>
      </c>
      <c r="N212" s="31"/>
      <c r="O212" s="31"/>
      <c r="P212" s="33">
        <v>1202.8277172536102</v>
      </c>
    </row>
    <row r="213" spans="10:16" x14ac:dyDescent="0.25">
      <c r="J213" s="120">
        <v>211</v>
      </c>
      <c r="K213" s="91" t="s">
        <v>1206</v>
      </c>
      <c r="L213" s="83" t="s">
        <v>691</v>
      </c>
      <c r="M213" s="32">
        <v>0.17484953703703701</v>
      </c>
      <c r="N213" s="31"/>
      <c r="O213" s="31"/>
      <c r="P213" s="33">
        <v>1201.9289071291455</v>
      </c>
    </row>
    <row r="214" spans="10:16" x14ac:dyDescent="0.25">
      <c r="J214" s="120">
        <v>212</v>
      </c>
      <c r="K214" s="132" t="s">
        <v>671</v>
      </c>
      <c r="L214" s="83" t="s">
        <v>683</v>
      </c>
      <c r="M214" s="32">
        <v>0.12072916666666667</v>
      </c>
      <c r="N214" s="31"/>
      <c r="O214" s="31"/>
      <c r="P214" s="33">
        <v>1201.0117917745183</v>
      </c>
    </row>
    <row r="215" spans="10:16" x14ac:dyDescent="0.25">
      <c r="J215" s="120">
        <v>213</v>
      </c>
      <c r="K215" s="132" t="s">
        <v>753</v>
      </c>
      <c r="L215" s="83" t="s">
        <v>96</v>
      </c>
      <c r="M215" s="34">
        <v>0.18312499999999998</v>
      </c>
      <c r="N215" s="31"/>
      <c r="O215" s="31"/>
      <c r="P215" s="33">
        <v>1200.2429528504613</v>
      </c>
    </row>
    <row r="216" spans="10:16" x14ac:dyDescent="0.25">
      <c r="J216" s="120">
        <v>214</v>
      </c>
      <c r="K216" s="132" t="s">
        <v>575</v>
      </c>
      <c r="L216" s="83" t="s">
        <v>590</v>
      </c>
      <c r="M216" s="133">
        <v>0.17251157407407405</v>
      </c>
      <c r="N216" s="134">
        <v>1169.5202952029522</v>
      </c>
      <c r="O216" s="83">
        <v>1.026</v>
      </c>
      <c r="P216" s="33">
        <v>1199.9278228782289</v>
      </c>
    </row>
    <row r="217" spans="10:16" x14ac:dyDescent="0.25">
      <c r="J217" s="120">
        <v>215</v>
      </c>
      <c r="K217" s="132" t="s">
        <v>714</v>
      </c>
      <c r="L217" s="83" t="s">
        <v>736</v>
      </c>
      <c r="M217" s="133">
        <v>0.22999999999999998</v>
      </c>
      <c r="N217" s="134">
        <v>1099.9889291465379</v>
      </c>
      <c r="O217" s="83">
        <v>1.0900000000000001</v>
      </c>
      <c r="P217" s="33">
        <v>1198.9879327697263</v>
      </c>
    </row>
    <row r="218" spans="10:16" x14ac:dyDescent="0.25">
      <c r="J218" s="120">
        <v>216</v>
      </c>
      <c r="K218" s="132" t="s">
        <v>575</v>
      </c>
      <c r="L218" s="83" t="s">
        <v>591</v>
      </c>
      <c r="M218" s="133">
        <v>0.17269675925925929</v>
      </c>
      <c r="N218" s="134">
        <v>1168.2662019971849</v>
      </c>
      <c r="O218" s="83">
        <v>1.026</v>
      </c>
      <c r="P218" s="33">
        <v>1198.6411232491118</v>
      </c>
    </row>
    <row r="219" spans="10:16" x14ac:dyDescent="0.25">
      <c r="J219" s="120">
        <v>217</v>
      </c>
      <c r="K219" s="132" t="s">
        <v>575</v>
      </c>
      <c r="L219" s="83" t="s">
        <v>592</v>
      </c>
      <c r="M219" s="133">
        <v>0.17284722222222224</v>
      </c>
      <c r="N219" s="134">
        <v>1167.2492299450917</v>
      </c>
      <c r="O219" s="83">
        <v>1.026</v>
      </c>
      <c r="P219" s="33">
        <v>1197.5977099236641</v>
      </c>
    </row>
    <row r="220" spans="10:16" x14ac:dyDescent="0.25">
      <c r="J220" s="120">
        <v>218</v>
      </c>
      <c r="K220" s="132" t="s">
        <v>1501</v>
      </c>
      <c r="L220" s="83" t="s">
        <v>468</v>
      </c>
      <c r="M220" s="34">
        <v>0.13125000000000001</v>
      </c>
      <c r="N220" s="31"/>
      <c r="O220" s="31"/>
      <c r="P220" s="33">
        <v>1197.4691358024691</v>
      </c>
    </row>
    <row r="221" spans="10:16" x14ac:dyDescent="0.25">
      <c r="J221" s="120">
        <v>219</v>
      </c>
      <c r="K221" s="132" t="s">
        <v>1667</v>
      </c>
      <c r="L221" s="83" t="s">
        <v>188</v>
      </c>
      <c r="M221" s="32">
        <v>0.12997685185185184</v>
      </c>
      <c r="N221" s="31"/>
      <c r="O221" s="31"/>
      <c r="P221" s="33">
        <v>1197.4477292965273</v>
      </c>
    </row>
    <row r="222" spans="10:16" x14ac:dyDescent="0.25">
      <c r="J222" s="120">
        <v>220</v>
      </c>
      <c r="K222" s="132" t="s">
        <v>671</v>
      </c>
      <c r="L222" s="83" t="s">
        <v>684</v>
      </c>
      <c r="M222" s="32">
        <v>0.12112268518518519</v>
      </c>
      <c r="N222" s="31"/>
      <c r="O222" s="31"/>
      <c r="P222" s="33">
        <v>1197.1097945532729</v>
      </c>
    </row>
    <row r="223" spans="10:16" x14ac:dyDescent="0.25">
      <c r="J223" s="120">
        <v>221</v>
      </c>
      <c r="K223" s="132" t="s">
        <v>1185</v>
      </c>
      <c r="L223" s="83" t="s">
        <v>1120</v>
      </c>
      <c r="M223" s="32">
        <v>0.16385416666666666</v>
      </c>
      <c r="N223" s="31"/>
      <c r="O223" s="31"/>
      <c r="P223" s="33">
        <v>1195.7137811683265</v>
      </c>
    </row>
    <row r="224" spans="10:16" x14ac:dyDescent="0.25">
      <c r="J224" s="120">
        <v>222</v>
      </c>
      <c r="K224" s="132" t="s">
        <v>671</v>
      </c>
      <c r="L224" s="83" t="s">
        <v>199</v>
      </c>
      <c r="M224" s="32">
        <v>0.12129629629629629</v>
      </c>
      <c r="N224" s="31"/>
      <c r="O224" s="31"/>
      <c r="P224" s="33">
        <v>1195.3963740458016</v>
      </c>
    </row>
    <row r="225" spans="10:16" x14ac:dyDescent="0.25">
      <c r="J225" s="120">
        <v>223</v>
      </c>
      <c r="K225" s="132" t="s">
        <v>1501</v>
      </c>
      <c r="L225" s="83" t="s">
        <v>1486</v>
      </c>
      <c r="M225" s="34">
        <v>0.13153935185185187</v>
      </c>
      <c r="N225" s="31"/>
      <c r="O225" s="31"/>
      <c r="P225" s="33">
        <v>1194.8350197976242</v>
      </c>
    </row>
    <row r="226" spans="10:16" x14ac:dyDescent="0.25">
      <c r="J226" s="120">
        <v>224</v>
      </c>
      <c r="K226" s="132" t="s">
        <v>575</v>
      </c>
      <c r="L226" s="83" t="s">
        <v>593</v>
      </c>
      <c r="M226" s="133">
        <v>0.17329861111111111</v>
      </c>
      <c r="N226" s="134">
        <v>1164.2089093701998</v>
      </c>
      <c r="O226" s="83">
        <v>1.026</v>
      </c>
      <c r="P226" s="33">
        <v>1194.478341013825</v>
      </c>
    </row>
    <row r="227" spans="10:16" x14ac:dyDescent="0.25">
      <c r="J227" s="120">
        <v>225</v>
      </c>
      <c r="K227" s="132" t="s">
        <v>483</v>
      </c>
      <c r="L227" s="83" t="s">
        <v>497</v>
      </c>
      <c r="M227" s="133">
        <v>0.11149305555555555</v>
      </c>
      <c r="N227" s="134">
        <v>1159.5276653171391</v>
      </c>
      <c r="O227" s="83">
        <v>1.03</v>
      </c>
      <c r="P227" s="33">
        <v>1194.3134952766532</v>
      </c>
    </row>
    <row r="228" spans="10:16" x14ac:dyDescent="0.25">
      <c r="J228" s="120">
        <v>226</v>
      </c>
      <c r="K228" s="132" t="s">
        <v>671</v>
      </c>
      <c r="L228" s="83" t="s">
        <v>685</v>
      </c>
      <c r="M228" s="32">
        <v>0.12155092592592592</v>
      </c>
      <c r="N228" s="31"/>
      <c r="O228" s="31"/>
      <c r="P228" s="33">
        <v>1192.8922110074272</v>
      </c>
    </row>
    <row r="229" spans="10:16" x14ac:dyDescent="0.25">
      <c r="J229" s="120">
        <v>227</v>
      </c>
      <c r="K229" s="132" t="s">
        <v>791</v>
      </c>
      <c r="L229" s="83" t="s">
        <v>798</v>
      </c>
      <c r="M229" s="32">
        <v>0.12415509259259259</v>
      </c>
      <c r="N229" s="31"/>
      <c r="O229" s="31"/>
      <c r="P229" s="33">
        <v>1192.7109163792297</v>
      </c>
    </row>
    <row r="230" spans="10:16" x14ac:dyDescent="0.25">
      <c r="J230" s="120">
        <v>228</v>
      </c>
      <c r="K230" s="132" t="s">
        <v>753</v>
      </c>
      <c r="L230" s="83" t="s">
        <v>773</v>
      </c>
      <c r="M230" s="34">
        <v>0.18429398148148149</v>
      </c>
      <c r="N230" s="31"/>
      <c r="O230" s="31"/>
      <c r="P230" s="33">
        <v>1192.6297808201971</v>
      </c>
    </row>
    <row r="231" spans="10:16" x14ac:dyDescent="0.25">
      <c r="J231" s="120">
        <v>229</v>
      </c>
      <c r="K231" s="132" t="s">
        <v>753</v>
      </c>
      <c r="L231" s="83" t="s">
        <v>774</v>
      </c>
      <c r="M231" s="34">
        <v>0.18429398148148149</v>
      </c>
      <c r="N231" s="31"/>
      <c r="O231" s="31"/>
      <c r="P231" s="33">
        <v>1192.6297808201971</v>
      </c>
    </row>
    <row r="232" spans="10:16" x14ac:dyDescent="0.25">
      <c r="J232" s="120">
        <v>230</v>
      </c>
      <c r="K232" s="132" t="s">
        <v>1501</v>
      </c>
      <c r="L232" s="83" t="s">
        <v>1487</v>
      </c>
      <c r="M232" s="34">
        <v>0.13187499999999999</v>
      </c>
      <c r="N232" s="31"/>
      <c r="O232" s="31"/>
      <c r="P232" s="33">
        <v>1191.79392662805</v>
      </c>
    </row>
    <row r="233" spans="10:16" x14ac:dyDescent="0.25">
      <c r="J233" s="120">
        <v>231</v>
      </c>
      <c r="K233" s="132" t="s">
        <v>1185</v>
      </c>
      <c r="L233" s="83" t="s">
        <v>949</v>
      </c>
      <c r="M233" s="32">
        <v>0.16442129629629629</v>
      </c>
      <c r="N233" s="31"/>
      <c r="O233" s="31"/>
      <c r="P233" s="33">
        <v>1191.5894692383499</v>
      </c>
    </row>
    <row r="234" spans="10:16" x14ac:dyDescent="0.25">
      <c r="J234" s="120">
        <v>232</v>
      </c>
      <c r="K234" s="135" t="s">
        <v>542</v>
      </c>
      <c r="L234" s="136" t="s">
        <v>563</v>
      </c>
      <c r="M234" s="137">
        <v>0.21200231481481482</v>
      </c>
      <c r="N234" s="138">
        <v>1126.0752306600425</v>
      </c>
      <c r="O234" s="139">
        <v>1.0580000000000001</v>
      </c>
      <c r="P234" s="140">
        <v>1191.387594038325</v>
      </c>
    </row>
    <row r="235" spans="10:16" x14ac:dyDescent="0.25">
      <c r="J235" s="120">
        <v>233</v>
      </c>
      <c r="K235" s="132" t="s">
        <v>1667</v>
      </c>
      <c r="L235" s="83" t="s">
        <v>1665</v>
      </c>
      <c r="M235" s="32">
        <v>0.13064814814814815</v>
      </c>
      <c r="N235" s="31"/>
      <c r="O235" s="31"/>
      <c r="P235" s="33">
        <v>1191.2950035435863</v>
      </c>
    </row>
    <row r="236" spans="10:16" x14ac:dyDescent="0.25">
      <c r="J236" s="120">
        <v>234</v>
      </c>
      <c r="K236" s="91" t="s">
        <v>1206</v>
      </c>
      <c r="L236" s="83" t="s">
        <v>1202</v>
      </c>
      <c r="M236" s="32">
        <v>0.17648148148148149</v>
      </c>
      <c r="N236" s="31"/>
      <c r="O236" s="31"/>
      <c r="P236" s="33">
        <v>1190.8145330535151</v>
      </c>
    </row>
    <row r="237" spans="10:16" x14ac:dyDescent="0.25">
      <c r="J237" s="120">
        <v>235</v>
      </c>
      <c r="K237" s="132" t="s">
        <v>483</v>
      </c>
      <c r="L237" s="83" t="s">
        <v>498</v>
      </c>
      <c r="M237" s="133">
        <v>0.11193287037037036</v>
      </c>
      <c r="N237" s="134">
        <v>1154.9715644710993</v>
      </c>
      <c r="O237" s="83">
        <v>1.03</v>
      </c>
      <c r="P237" s="33">
        <v>1189.6207114052324</v>
      </c>
    </row>
    <row r="238" spans="10:16" x14ac:dyDescent="0.25">
      <c r="J238" s="120">
        <v>236</v>
      </c>
      <c r="K238" s="132" t="s">
        <v>671</v>
      </c>
      <c r="L238" s="83" t="s">
        <v>686</v>
      </c>
      <c r="M238" s="32">
        <v>0.12190972222222222</v>
      </c>
      <c r="N238" s="31"/>
      <c r="O238" s="31"/>
      <c r="P238" s="33">
        <v>1189.3813728282541</v>
      </c>
    </row>
    <row r="239" spans="10:16" x14ac:dyDescent="0.25">
      <c r="J239" s="120">
        <v>237</v>
      </c>
      <c r="K239" s="132" t="s">
        <v>506</v>
      </c>
      <c r="L239" s="83" t="s">
        <v>512</v>
      </c>
      <c r="M239" s="133">
        <v>0.18261574074074075</v>
      </c>
      <c r="N239" s="134">
        <v>1150.1267587780453</v>
      </c>
      <c r="O239" s="83">
        <v>1.034</v>
      </c>
      <c r="P239" s="33">
        <v>1189.231068576499</v>
      </c>
    </row>
    <row r="240" spans="10:16" x14ac:dyDescent="0.25">
      <c r="J240" s="120">
        <v>238</v>
      </c>
      <c r="K240" s="132" t="s">
        <v>1501</v>
      </c>
      <c r="L240" s="83" t="s">
        <v>1488</v>
      </c>
      <c r="M240" s="34">
        <v>0.13221064814814815</v>
      </c>
      <c r="N240" s="31"/>
      <c r="O240" s="31"/>
      <c r="P240" s="33">
        <v>1188.7682745338352</v>
      </c>
    </row>
    <row r="241" spans="10:16" x14ac:dyDescent="0.25">
      <c r="J241" s="120">
        <v>239</v>
      </c>
      <c r="K241" s="132" t="s">
        <v>623</v>
      </c>
      <c r="L241" s="83" t="s">
        <v>640</v>
      </c>
      <c r="M241" s="32">
        <v>0.12732638888888889</v>
      </c>
      <c r="N241" s="31"/>
      <c r="O241" s="31"/>
      <c r="P241" s="33">
        <v>1188.0919916371238</v>
      </c>
    </row>
    <row r="242" spans="10:16" x14ac:dyDescent="0.25">
      <c r="J242" s="120">
        <v>240</v>
      </c>
      <c r="K242" s="132" t="s">
        <v>714</v>
      </c>
      <c r="L242" s="83" t="s">
        <v>737</v>
      </c>
      <c r="M242" s="133">
        <v>0.23212962962962966</v>
      </c>
      <c r="N242" s="134">
        <v>1089.8972875947347</v>
      </c>
      <c r="O242" s="83">
        <v>1.0900000000000001</v>
      </c>
      <c r="P242" s="33">
        <v>1187.988043478261</v>
      </c>
    </row>
    <row r="243" spans="10:16" x14ac:dyDescent="0.25">
      <c r="J243" s="120">
        <v>241</v>
      </c>
      <c r="K243" s="91" t="s">
        <v>1206</v>
      </c>
      <c r="L243" s="83" t="s">
        <v>1203</v>
      </c>
      <c r="M243" s="32">
        <v>0.17704861111111111</v>
      </c>
      <c r="N243" s="31"/>
      <c r="O243" s="31"/>
      <c r="P243" s="33">
        <v>1187.0000653722952</v>
      </c>
    </row>
    <row r="244" spans="10:16" x14ac:dyDescent="0.25">
      <c r="J244" s="120">
        <v>242</v>
      </c>
      <c r="K244" s="132" t="s">
        <v>1667</v>
      </c>
      <c r="L244" s="83" t="s">
        <v>529</v>
      </c>
      <c r="M244" s="32">
        <v>0.13115740740740742</v>
      </c>
      <c r="N244" s="31"/>
      <c r="O244" s="31"/>
      <c r="P244" s="33">
        <v>1186.6694316978469</v>
      </c>
    </row>
    <row r="245" spans="10:16" x14ac:dyDescent="0.25">
      <c r="J245" s="120">
        <v>243</v>
      </c>
      <c r="K245" s="135" t="s">
        <v>542</v>
      </c>
      <c r="L245" s="136" t="s">
        <v>268</v>
      </c>
      <c r="M245" s="137">
        <v>0.21284722222222222</v>
      </c>
      <c r="N245" s="138">
        <v>1121.605220228385</v>
      </c>
      <c r="O245" s="139">
        <v>1.0580000000000001</v>
      </c>
      <c r="P245" s="140">
        <v>1186.6583230016313</v>
      </c>
    </row>
    <row r="246" spans="10:16" x14ac:dyDescent="0.25">
      <c r="J246" s="120">
        <v>244</v>
      </c>
      <c r="K246" s="132" t="s">
        <v>671</v>
      </c>
      <c r="L246" s="83" t="s">
        <v>687</v>
      </c>
      <c r="M246" s="32">
        <v>0.12219907407407408</v>
      </c>
      <c r="N246" s="31"/>
      <c r="O246" s="31"/>
      <c r="P246" s="33">
        <v>1186.565069141883</v>
      </c>
    </row>
    <row r="247" spans="10:16" x14ac:dyDescent="0.25">
      <c r="J247" s="120">
        <v>245</v>
      </c>
      <c r="K247" s="132" t="s">
        <v>753</v>
      </c>
      <c r="L247" s="83" t="s">
        <v>113</v>
      </c>
      <c r="M247" s="34">
        <v>0.18531249999999999</v>
      </c>
      <c r="N247" s="31"/>
      <c r="O247" s="31"/>
      <c r="P247" s="33">
        <v>1186.0748235588032</v>
      </c>
    </row>
    <row r="248" spans="10:16" x14ac:dyDescent="0.25">
      <c r="J248" s="120">
        <v>246</v>
      </c>
      <c r="K248" s="132" t="s">
        <v>753</v>
      </c>
      <c r="L248" s="83" t="s">
        <v>775</v>
      </c>
      <c r="M248" s="34">
        <v>0.18574074074074073</v>
      </c>
      <c r="N248" s="31"/>
      <c r="O248" s="31"/>
      <c r="P248" s="33">
        <v>1183.3402293120637</v>
      </c>
    </row>
    <row r="249" spans="10:16" x14ac:dyDescent="0.25">
      <c r="J249" s="120">
        <v>247</v>
      </c>
      <c r="K249" s="132" t="s">
        <v>1667</v>
      </c>
      <c r="L249" s="83" t="s">
        <v>688</v>
      </c>
      <c r="M249" s="32">
        <v>0.13155092592592593</v>
      </c>
      <c r="N249" s="31"/>
      <c r="O249" s="31"/>
      <c r="P249" s="33">
        <v>1183.1196551117368</v>
      </c>
    </row>
    <row r="250" spans="10:16" x14ac:dyDescent="0.25">
      <c r="J250" s="120">
        <v>248</v>
      </c>
      <c r="K250" s="135" t="s">
        <v>542</v>
      </c>
      <c r="L250" s="136" t="s">
        <v>564</v>
      </c>
      <c r="M250" s="137">
        <v>0.21356481481481482</v>
      </c>
      <c r="N250" s="138">
        <v>1117.8365488835898</v>
      </c>
      <c r="O250" s="139">
        <v>1.0580000000000001</v>
      </c>
      <c r="P250" s="140">
        <v>1182.6710687188381</v>
      </c>
    </row>
    <row r="251" spans="10:16" x14ac:dyDescent="0.25">
      <c r="J251" s="120">
        <v>249</v>
      </c>
      <c r="K251" s="132" t="s">
        <v>753</v>
      </c>
      <c r="L251" s="83" t="s">
        <v>776</v>
      </c>
      <c r="M251" s="34">
        <v>0.18589120370370371</v>
      </c>
      <c r="N251" s="31"/>
      <c r="O251" s="31"/>
      <c r="P251" s="33">
        <v>1182.3824170350535</v>
      </c>
    </row>
    <row r="252" spans="10:16" x14ac:dyDescent="0.25">
      <c r="J252" s="120">
        <v>250</v>
      </c>
      <c r="K252" s="91" t="s">
        <v>1206</v>
      </c>
      <c r="L252" s="83" t="s">
        <v>568</v>
      </c>
      <c r="M252" s="32">
        <v>0.17821759259259259</v>
      </c>
      <c r="N252" s="31"/>
      <c r="O252" s="31"/>
      <c r="P252" s="33">
        <v>1179.2141836602157</v>
      </c>
    </row>
    <row r="253" spans="10:16" x14ac:dyDescent="0.25">
      <c r="J253" s="120">
        <v>251</v>
      </c>
      <c r="K253" s="132" t="s">
        <v>753</v>
      </c>
      <c r="L253" s="83" t="s">
        <v>777</v>
      </c>
      <c r="M253" s="34">
        <v>0.18665509259259261</v>
      </c>
      <c r="N253" s="31"/>
      <c r="O253" s="31"/>
      <c r="P253" s="33">
        <v>1177.5434984808082</v>
      </c>
    </row>
    <row r="254" spans="10:16" x14ac:dyDescent="0.25">
      <c r="J254" s="120">
        <v>252</v>
      </c>
      <c r="K254" s="132" t="s">
        <v>1667</v>
      </c>
      <c r="L254" s="83" t="s">
        <v>1666</v>
      </c>
      <c r="M254" s="32">
        <v>0.13223379629629631</v>
      </c>
      <c r="N254" s="31"/>
      <c r="O254" s="31"/>
      <c r="P254" s="33">
        <v>1177.0098905908096</v>
      </c>
    </row>
    <row r="255" spans="10:16" x14ac:dyDescent="0.25">
      <c r="J255" s="120">
        <v>253</v>
      </c>
      <c r="K255" s="132" t="s">
        <v>714</v>
      </c>
      <c r="L255" s="83" t="s">
        <v>738</v>
      </c>
      <c r="M255" s="133">
        <v>0.23453703703703702</v>
      </c>
      <c r="N255" s="134">
        <v>1078.7100276352153</v>
      </c>
      <c r="O255" s="83">
        <v>1.0900000000000001</v>
      </c>
      <c r="P255" s="33">
        <v>1176</v>
      </c>
    </row>
    <row r="256" spans="10:16" x14ac:dyDescent="0.25">
      <c r="J256" s="120">
        <v>254</v>
      </c>
      <c r="K256" s="132" t="s">
        <v>575</v>
      </c>
      <c r="L256" s="83" t="s">
        <v>594</v>
      </c>
      <c r="M256" s="133">
        <v>0.17604166666666665</v>
      </c>
      <c r="N256" s="134">
        <v>1146.0683760683762</v>
      </c>
      <c r="O256" s="83">
        <v>1.026</v>
      </c>
      <c r="P256" s="33">
        <v>1175.866153846154</v>
      </c>
    </row>
    <row r="257" spans="10:16" x14ac:dyDescent="0.25">
      <c r="J257" s="120">
        <v>255</v>
      </c>
      <c r="K257" s="132" t="s">
        <v>1501</v>
      </c>
      <c r="L257" s="83" t="s">
        <v>1490</v>
      </c>
      <c r="M257" s="34">
        <v>0.13366898148148149</v>
      </c>
      <c r="N257" s="31"/>
      <c r="O257" s="31"/>
      <c r="P257" s="33">
        <v>1175.7987704563166</v>
      </c>
    </row>
    <row r="258" spans="10:16" x14ac:dyDescent="0.25">
      <c r="J258" s="120">
        <v>256</v>
      </c>
      <c r="K258" s="132" t="s">
        <v>1185</v>
      </c>
      <c r="L258" s="83" t="s">
        <v>1122</v>
      </c>
      <c r="M258" s="32">
        <v>0.16664351851851852</v>
      </c>
      <c r="N258" s="31"/>
      <c r="O258" s="31"/>
      <c r="P258" s="33">
        <v>1175.6994026948187</v>
      </c>
    </row>
    <row r="259" spans="10:16" x14ac:dyDescent="0.25">
      <c r="J259" s="120">
        <v>257</v>
      </c>
      <c r="K259" s="91" t="s">
        <v>1206</v>
      </c>
      <c r="L259" s="83" t="s">
        <v>1204</v>
      </c>
      <c r="M259" s="32">
        <v>0.17890046296296294</v>
      </c>
      <c r="N259" s="31"/>
      <c r="O259" s="31"/>
      <c r="P259" s="33">
        <v>1174.7130749822088</v>
      </c>
    </row>
    <row r="260" spans="10:16" x14ac:dyDescent="0.25">
      <c r="J260" s="120">
        <v>258</v>
      </c>
      <c r="K260" s="91" t="s">
        <v>1206</v>
      </c>
      <c r="L260" s="83" t="s">
        <v>1158</v>
      </c>
      <c r="M260" s="32">
        <v>0.17890046296296294</v>
      </c>
      <c r="N260" s="31"/>
      <c r="O260" s="31"/>
      <c r="P260" s="33">
        <v>1174.7130749822088</v>
      </c>
    </row>
    <row r="261" spans="10:16" x14ac:dyDescent="0.25">
      <c r="J261" s="120">
        <v>259</v>
      </c>
      <c r="K261" s="132" t="s">
        <v>791</v>
      </c>
      <c r="L261" s="83" t="s">
        <v>799</v>
      </c>
      <c r="M261" s="32">
        <v>0.12608796296296296</v>
      </c>
      <c r="N261" s="31"/>
      <c r="O261" s="31"/>
      <c r="P261" s="33">
        <v>1174.4272076372315</v>
      </c>
    </row>
    <row r="262" spans="10:16" x14ac:dyDescent="0.25">
      <c r="J262" s="120">
        <v>260</v>
      </c>
      <c r="K262" s="135" t="s">
        <v>542</v>
      </c>
      <c r="L262" s="136" t="s">
        <v>314</v>
      </c>
      <c r="M262" s="137">
        <v>0.21513888888888888</v>
      </c>
      <c r="N262" s="138">
        <v>1109.6578437701744</v>
      </c>
      <c r="O262" s="139">
        <v>1.0580000000000001</v>
      </c>
      <c r="P262" s="140">
        <v>1174.0179987088445</v>
      </c>
    </row>
    <row r="263" spans="10:16" x14ac:dyDescent="0.25">
      <c r="J263" s="120">
        <v>261</v>
      </c>
      <c r="K263" s="132" t="s">
        <v>671</v>
      </c>
      <c r="L263" s="83" t="s">
        <v>689</v>
      </c>
      <c r="M263" s="32">
        <v>0.12350694444444445</v>
      </c>
      <c r="N263" s="31"/>
      <c r="O263" s="31"/>
      <c r="P263" s="33">
        <v>1174</v>
      </c>
    </row>
    <row r="264" spans="10:16" x14ac:dyDescent="0.25">
      <c r="J264" s="120">
        <v>262</v>
      </c>
      <c r="K264" s="132" t="s">
        <v>483</v>
      </c>
      <c r="L264" s="83" t="s">
        <v>499</v>
      </c>
      <c r="M264" s="133">
        <v>0.11343750000000001</v>
      </c>
      <c r="N264" s="134">
        <v>1139.652076318743</v>
      </c>
      <c r="O264" s="83">
        <v>1.03</v>
      </c>
      <c r="P264" s="33">
        <v>1173.8416386083052</v>
      </c>
    </row>
    <row r="265" spans="10:16" x14ac:dyDescent="0.25">
      <c r="J265" s="120">
        <v>263</v>
      </c>
      <c r="K265" s="132" t="s">
        <v>483</v>
      </c>
      <c r="L265" s="83" t="s">
        <v>500</v>
      </c>
      <c r="M265" s="133">
        <v>0.11350694444444444</v>
      </c>
      <c r="N265" s="134">
        <v>1138.9548281839502</v>
      </c>
      <c r="O265" s="83">
        <v>1.03</v>
      </c>
      <c r="P265" s="33">
        <v>1173.1234730294686</v>
      </c>
    </row>
    <row r="266" spans="10:16" x14ac:dyDescent="0.25">
      <c r="J266" s="120">
        <v>264</v>
      </c>
      <c r="K266" s="132" t="s">
        <v>1667</v>
      </c>
      <c r="L266" s="83" t="s">
        <v>1269</v>
      </c>
      <c r="M266" s="32">
        <v>0.13280092592592593</v>
      </c>
      <c r="N266" s="31"/>
      <c r="O266" s="31"/>
      <c r="P266" s="33">
        <v>1171.9834408227298</v>
      </c>
    </row>
    <row r="267" spans="10:16" x14ac:dyDescent="0.25">
      <c r="J267" s="120">
        <v>265</v>
      </c>
      <c r="K267" s="132" t="s">
        <v>753</v>
      </c>
      <c r="L267" s="83" t="s">
        <v>778</v>
      </c>
      <c r="M267" s="34">
        <v>0.18755787037037039</v>
      </c>
      <c r="N267" s="31"/>
      <c r="O267" s="31"/>
      <c r="P267" s="33">
        <v>1171.8755939524835</v>
      </c>
    </row>
    <row r="268" spans="10:16" x14ac:dyDescent="0.25">
      <c r="J268" s="120">
        <v>266</v>
      </c>
      <c r="K268" s="132" t="s">
        <v>575</v>
      </c>
      <c r="L268" s="83" t="s">
        <v>595</v>
      </c>
      <c r="M268" s="133">
        <v>0.17693287037037039</v>
      </c>
      <c r="N268" s="134">
        <v>1140.29567606463</v>
      </c>
      <c r="O268" s="83">
        <v>1.026</v>
      </c>
      <c r="P268" s="33">
        <v>1169.9433636423105</v>
      </c>
    </row>
    <row r="269" spans="10:16" x14ac:dyDescent="0.25">
      <c r="J269" s="120">
        <v>267</v>
      </c>
      <c r="K269" s="132" t="s">
        <v>753</v>
      </c>
      <c r="L269" s="83" t="s">
        <v>779</v>
      </c>
      <c r="M269" s="34">
        <v>0.18788194444444442</v>
      </c>
      <c r="N269" s="31"/>
      <c r="O269" s="31"/>
      <c r="P269" s="33">
        <v>1169.8542475204829</v>
      </c>
    </row>
    <row r="270" spans="10:16" x14ac:dyDescent="0.25">
      <c r="J270" s="120">
        <v>268</v>
      </c>
      <c r="K270" s="132" t="s">
        <v>1667</v>
      </c>
      <c r="L270" s="83" t="s">
        <v>752</v>
      </c>
      <c r="M270" s="32">
        <v>0.13304398148148147</v>
      </c>
      <c r="N270" s="31"/>
      <c r="O270" s="31"/>
      <c r="P270" s="33">
        <v>1169.8423662461942</v>
      </c>
    </row>
    <row r="271" spans="10:16" x14ac:dyDescent="0.25">
      <c r="J271" s="120">
        <v>269</v>
      </c>
      <c r="K271" s="132" t="s">
        <v>714</v>
      </c>
      <c r="L271" s="83" t="s">
        <v>739</v>
      </c>
      <c r="M271" s="133">
        <v>0.23626157407407408</v>
      </c>
      <c r="N271" s="134">
        <v>1070.8362318130603</v>
      </c>
      <c r="O271" s="83">
        <v>1.0900000000000001</v>
      </c>
      <c r="P271" s="33">
        <v>1167.2114926762358</v>
      </c>
    </row>
    <row r="272" spans="10:16" x14ac:dyDescent="0.25">
      <c r="J272" s="120">
        <v>270</v>
      </c>
      <c r="K272" s="132" t="s">
        <v>714</v>
      </c>
      <c r="L272" s="83" t="s">
        <v>740</v>
      </c>
      <c r="M272" s="133">
        <v>0.23658564814814817</v>
      </c>
      <c r="N272" s="134">
        <v>1069.3694046279536</v>
      </c>
      <c r="O272" s="83">
        <v>1.0900000000000001</v>
      </c>
      <c r="P272" s="33">
        <v>1165.6126510444694</v>
      </c>
    </row>
    <row r="273" spans="10:16" x14ac:dyDescent="0.25">
      <c r="J273" s="120">
        <v>271</v>
      </c>
      <c r="K273" s="132" t="s">
        <v>483</v>
      </c>
      <c r="L273" s="83" t="s">
        <v>501</v>
      </c>
      <c r="M273" s="133">
        <v>0.1143287037037037</v>
      </c>
      <c r="N273" s="134">
        <v>1130.7683741648107</v>
      </c>
      <c r="O273" s="83">
        <v>1.03</v>
      </c>
      <c r="P273" s="33">
        <v>1164.6914253897551</v>
      </c>
    </row>
    <row r="274" spans="10:16" x14ac:dyDescent="0.25">
      <c r="J274" s="120">
        <v>272</v>
      </c>
      <c r="K274" s="132" t="s">
        <v>714</v>
      </c>
      <c r="L274" s="83" t="s">
        <v>741</v>
      </c>
      <c r="M274" s="133">
        <v>0.23687500000000003</v>
      </c>
      <c r="N274" s="134">
        <v>1068.0631290921528</v>
      </c>
      <c r="O274" s="83">
        <v>1.0900000000000001</v>
      </c>
      <c r="P274" s="33">
        <v>1164.1888107104467</v>
      </c>
    </row>
    <row r="275" spans="10:16" x14ac:dyDescent="0.25">
      <c r="J275" s="120">
        <v>273</v>
      </c>
      <c r="K275" s="132" t="s">
        <v>714</v>
      </c>
      <c r="L275" s="83" t="s">
        <v>742</v>
      </c>
      <c r="M275" s="133">
        <v>0.23694444444444443</v>
      </c>
      <c r="N275" s="134">
        <v>1067.750097694412</v>
      </c>
      <c r="O275" s="83">
        <v>1.0900000000000001</v>
      </c>
      <c r="P275" s="33">
        <v>1163.8476064869092</v>
      </c>
    </row>
    <row r="276" spans="10:16" x14ac:dyDescent="0.25">
      <c r="J276" s="120">
        <v>274</v>
      </c>
      <c r="K276" s="132" t="s">
        <v>1185</v>
      </c>
      <c r="L276" s="83" t="s">
        <v>1123</v>
      </c>
      <c r="M276" s="32">
        <v>0.1683564814814815</v>
      </c>
      <c r="N276" s="31"/>
      <c r="O276" s="31"/>
      <c r="P276" s="33">
        <v>1163.7371098583801</v>
      </c>
    </row>
    <row r="277" spans="10:16" x14ac:dyDescent="0.25">
      <c r="J277" s="120">
        <v>275</v>
      </c>
      <c r="K277" s="132" t="s">
        <v>575</v>
      </c>
      <c r="L277" s="83" t="s">
        <v>596</v>
      </c>
      <c r="M277" s="133">
        <v>0.17789351851851853</v>
      </c>
      <c r="N277" s="134">
        <v>1134.1379310344826</v>
      </c>
      <c r="O277" s="83">
        <v>1.026</v>
      </c>
      <c r="P277" s="33">
        <v>1163.6255172413792</v>
      </c>
    </row>
    <row r="278" spans="10:16" x14ac:dyDescent="0.25">
      <c r="J278" s="120">
        <v>276</v>
      </c>
      <c r="K278" s="132" t="s">
        <v>791</v>
      </c>
      <c r="L278" s="83" t="s">
        <v>536</v>
      </c>
      <c r="M278" s="32">
        <v>0.12726851851851853</v>
      </c>
      <c r="N278" s="31"/>
      <c r="O278" s="31"/>
      <c r="P278" s="33">
        <v>1163.5331029465258</v>
      </c>
    </row>
    <row r="279" spans="10:16" x14ac:dyDescent="0.25">
      <c r="J279" s="120">
        <v>277</v>
      </c>
      <c r="K279" s="132" t="s">
        <v>671</v>
      </c>
      <c r="L279" s="83" t="s">
        <v>326</v>
      </c>
      <c r="M279" s="32">
        <v>0.12466435185185186</v>
      </c>
      <c r="N279" s="31"/>
      <c r="O279" s="31"/>
      <c r="P279" s="33">
        <v>1163.1003620833719</v>
      </c>
    </row>
    <row r="280" spans="10:16" x14ac:dyDescent="0.25">
      <c r="J280" s="120">
        <v>278</v>
      </c>
      <c r="K280" s="132" t="s">
        <v>623</v>
      </c>
      <c r="L280" s="83" t="s">
        <v>641</v>
      </c>
      <c r="M280" s="32">
        <v>0.13009259259259259</v>
      </c>
      <c r="N280" s="31"/>
      <c r="O280" s="31"/>
      <c r="P280" s="33">
        <v>1162.829181494662</v>
      </c>
    </row>
    <row r="281" spans="10:16" x14ac:dyDescent="0.25">
      <c r="J281" s="120">
        <v>279</v>
      </c>
      <c r="K281" s="132" t="s">
        <v>1185</v>
      </c>
      <c r="L281" s="83" t="s">
        <v>1124</v>
      </c>
      <c r="M281" s="32">
        <v>0.16849537037037035</v>
      </c>
      <c r="N281" s="31"/>
      <c r="O281" s="31"/>
      <c r="P281" s="33">
        <v>1162.7778541008381</v>
      </c>
    </row>
    <row r="282" spans="10:16" x14ac:dyDescent="0.25">
      <c r="J282" s="120">
        <v>280</v>
      </c>
      <c r="K282" s="132" t="s">
        <v>506</v>
      </c>
      <c r="L282" s="83" t="s">
        <v>513</v>
      </c>
      <c r="M282" s="133">
        <v>0.18680555555555556</v>
      </c>
      <c r="N282" s="134">
        <v>1124.3308550185873</v>
      </c>
      <c r="O282" s="83">
        <v>1.034</v>
      </c>
      <c r="P282" s="33">
        <v>1162.5581040892193</v>
      </c>
    </row>
    <row r="283" spans="10:16" x14ac:dyDescent="0.25">
      <c r="J283" s="120">
        <v>281</v>
      </c>
      <c r="K283" s="132" t="s">
        <v>714</v>
      </c>
      <c r="L283" s="83" t="s">
        <v>743</v>
      </c>
      <c r="M283" s="133">
        <v>0.23738425925925924</v>
      </c>
      <c r="N283" s="134">
        <v>1065.7718186250611</v>
      </c>
      <c r="O283" s="83">
        <v>1.0900000000000001</v>
      </c>
      <c r="P283" s="33">
        <v>1161.6912823013167</v>
      </c>
    </row>
    <row r="284" spans="10:16" x14ac:dyDescent="0.25">
      <c r="J284" s="120">
        <v>282</v>
      </c>
      <c r="K284" s="132" t="s">
        <v>714</v>
      </c>
      <c r="L284" s="83" t="s">
        <v>744</v>
      </c>
      <c r="M284" s="133">
        <v>0.23741898148148147</v>
      </c>
      <c r="N284" s="134">
        <v>1065.6159508604301</v>
      </c>
      <c r="O284" s="83">
        <v>1.0900000000000001</v>
      </c>
      <c r="P284" s="33">
        <v>1161.5213864378688</v>
      </c>
    </row>
    <row r="285" spans="10:16" x14ac:dyDescent="0.25">
      <c r="J285" s="120">
        <v>283</v>
      </c>
      <c r="K285" s="132" t="s">
        <v>753</v>
      </c>
      <c r="L285" s="83" t="s">
        <v>780</v>
      </c>
      <c r="M285" s="34">
        <v>0.18931712962962963</v>
      </c>
      <c r="N285" s="31"/>
      <c r="O285" s="31"/>
      <c r="P285" s="33">
        <v>1160.9857553341076</v>
      </c>
    </row>
    <row r="286" spans="10:16" x14ac:dyDescent="0.25">
      <c r="J286" s="120">
        <v>284</v>
      </c>
      <c r="K286" s="135" t="s">
        <v>542</v>
      </c>
      <c r="L286" s="136" t="s">
        <v>566</v>
      </c>
      <c r="M286" s="137">
        <v>0.21755787037037036</v>
      </c>
      <c r="N286" s="138">
        <v>1097.319785072086</v>
      </c>
      <c r="O286" s="139">
        <v>1.0580000000000001</v>
      </c>
      <c r="P286" s="140">
        <v>1160.9643326062671</v>
      </c>
    </row>
    <row r="287" spans="10:16" x14ac:dyDescent="0.25">
      <c r="J287" s="120">
        <v>285</v>
      </c>
      <c r="K287" s="132" t="s">
        <v>671</v>
      </c>
      <c r="L287" s="83" t="s">
        <v>690</v>
      </c>
      <c r="M287" s="32">
        <v>0.12497685185185185</v>
      </c>
      <c r="N287" s="31"/>
      <c r="O287" s="31"/>
      <c r="P287" s="33">
        <v>1160.1920726060382</v>
      </c>
    </row>
    <row r="288" spans="10:16" x14ac:dyDescent="0.25">
      <c r="J288" s="120">
        <v>286</v>
      </c>
      <c r="K288" s="132" t="s">
        <v>623</v>
      </c>
      <c r="L288" s="83" t="s">
        <v>642</v>
      </c>
      <c r="M288" s="32">
        <v>0.13042824074074075</v>
      </c>
      <c r="N288" s="31"/>
      <c r="O288" s="31"/>
      <c r="P288" s="33">
        <v>1159.8367202058744</v>
      </c>
    </row>
    <row r="289" spans="10:16" x14ac:dyDescent="0.25">
      <c r="J289" s="120">
        <v>287</v>
      </c>
      <c r="K289" s="91" t="s">
        <v>448</v>
      </c>
      <c r="L289" s="83" t="s">
        <v>457</v>
      </c>
      <c r="M289" s="32">
        <v>0.22524305555555557</v>
      </c>
      <c r="N289" s="31"/>
      <c r="O289" s="31"/>
      <c r="P289" s="33">
        <v>1159.7263758285801</v>
      </c>
    </row>
    <row r="290" spans="10:16" x14ac:dyDescent="0.25">
      <c r="J290" s="120">
        <v>288</v>
      </c>
      <c r="K290" s="132" t="s">
        <v>714</v>
      </c>
      <c r="L290" s="83" t="s">
        <v>745</v>
      </c>
      <c r="M290" s="133">
        <v>0.2378240740740741</v>
      </c>
      <c r="N290" s="134">
        <v>1063.8008565310492</v>
      </c>
      <c r="O290" s="83">
        <v>1.0900000000000001</v>
      </c>
      <c r="P290" s="33">
        <v>1159.5429336188438</v>
      </c>
    </row>
    <row r="291" spans="10:16" x14ac:dyDescent="0.25">
      <c r="J291" s="120">
        <v>289</v>
      </c>
      <c r="K291" s="141" t="s">
        <v>506</v>
      </c>
      <c r="L291" s="142" t="s">
        <v>179</v>
      </c>
      <c r="M291" s="143">
        <v>0.18733796296296298</v>
      </c>
      <c r="N291" s="144">
        <v>1121.1355492400839</v>
      </c>
      <c r="O291" s="142">
        <v>1.034</v>
      </c>
      <c r="P291" s="102">
        <v>1159.2541579142469</v>
      </c>
    </row>
    <row r="292" spans="10:16" x14ac:dyDescent="0.25">
      <c r="J292" s="120">
        <v>290</v>
      </c>
      <c r="K292" s="141" t="s">
        <v>506</v>
      </c>
      <c r="L292" s="142" t="s">
        <v>89</v>
      </c>
      <c r="M292" s="143">
        <v>0.18756944444444446</v>
      </c>
      <c r="N292" s="144">
        <v>1119.7519437245464</v>
      </c>
      <c r="O292" s="142">
        <v>1.034</v>
      </c>
      <c r="P292" s="102">
        <v>1157.8235098111811</v>
      </c>
    </row>
    <row r="293" spans="10:16" x14ac:dyDescent="0.25">
      <c r="J293" s="120">
        <v>291</v>
      </c>
      <c r="K293" s="141" t="s">
        <v>1667</v>
      </c>
      <c r="L293" s="142" t="s">
        <v>121</v>
      </c>
      <c r="M293" s="101">
        <v>0.13443287037037036</v>
      </c>
      <c r="N293" s="97"/>
      <c r="O293" s="97"/>
      <c r="P293" s="102">
        <v>1157.7561773568664</v>
      </c>
    </row>
    <row r="294" spans="10:16" x14ac:dyDescent="0.25">
      <c r="J294" s="120">
        <v>292</v>
      </c>
      <c r="K294" s="141" t="s">
        <v>623</v>
      </c>
      <c r="L294" s="142" t="s">
        <v>643</v>
      </c>
      <c r="M294" s="101">
        <v>0.13069444444444445</v>
      </c>
      <c r="N294" s="97"/>
      <c r="O294" s="97"/>
      <c r="P294" s="102">
        <v>1157.4743181013107</v>
      </c>
    </row>
    <row r="295" spans="10:16" x14ac:dyDescent="0.25">
      <c r="J295" s="120">
        <v>293</v>
      </c>
      <c r="K295" s="145" t="s">
        <v>448</v>
      </c>
      <c r="L295" s="142" t="s">
        <v>458</v>
      </c>
      <c r="M295" s="101">
        <v>0.22571759259259261</v>
      </c>
      <c r="N295" s="97"/>
      <c r="O295" s="97"/>
      <c r="P295" s="102">
        <v>1157.2882268485282</v>
      </c>
    </row>
    <row r="296" spans="10:16" x14ac:dyDescent="0.25">
      <c r="J296" s="120">
        <v>294</v>
      </c>
      <c r="K296" s="141" t="s">
        <v>714</v>
      </c>
      <c r="L296" s="142" t="s">
        <v>746</v>
      </c>
      <c r="M296" s="143">
        <v>0.23833333333333331</v>
      </c>
      <c r="N296" s="144">
        <v>1061.5277777777778</v>
      </c>
      <c r="O296" s="142">
        <v>1.0900000000000001</v>
      </c>
      <c r="P296" s="102">
        <v>1157.065277777778</v>
      </c>
    </row>
    <row r="297" spans="10:16" x14ac:dyDescent="0.25">
      <c r="J297" s="120">
        <v>295</v>
      </c>
      <c r="K297" s="141" t="s">
        <v>575</v>
      </c>
      <c r="L297" s="142" t="s">
        <v>597</v>
      </c>
      <c r="M297" s="143">
        <v>0.17899305555555556</v>
      </c>
      <c r="N297" s="144">
        <v>1127.1710313611381</v>
      </c>
      <c r="O297" s="142">
        <v>1.026</v>
      </c>
      <c r="P297" s="102">
        <v>1156.4774781765277</v>
      </c>
    </row>
    <row r="298" spans="10:16" x14ac:dyDescent="0.25">
      <c r="J298" s="120">
        <v>296</v>
      </c>
      <c r="K298" s="145" t="s">
        <v>1206</v>
      </c>
      <c r="L298" s="142" t="s">
        <v>1205</v>
      </c>
      <c r="M298" s="101">
        <v>0.18228009259259259</v>
      </c>
      <c r="N298" s="97"/>
      <c r="O298" s="97"/>
      <c r="P298" s="102">
        <v>1152.9328846275953</v>
      </c>
    </row>
    <row r="299" spans="10:16" x14ac:dyDescent="0.25">
      <c r="J299" s="120">
        <v>297</v>
      </c>
      <c r="K299" s="141" t="s">
        <v>714</v>
      </c>
      <c r="L299" s="142" t="s">
        <v>747</v>
      </c>
      <c r="M299" s="143">
        <v>0.23921296296296299</v>
      </c>
      <c r="N299" s="144">
        <v>1057.6243468163343</v>
      </c>
      <c r="O299" s="142">
        <v>1.0900000000000001</v>
      </c>
      <c r="P299" s="102">
        <v>1152.8105380298045</v>
      </c>
    </row>
    <row r="300" spans="10:16" x14ac:dyDescent="0.25">
      <c r="J300" s="120">
        <v>298</v>
      </c>
      <c r="K300" s="141" t="s">
        <v>483</v>
      </c>
      <c r="L300" s="142" t="s">
        <v>225</v>
      </c>
      <c r="M300" s="143">
        <v>0.11552083333333334</v>
      </c>
      <c r="N300" s="144">
        <v>1119.0992886484321</v>
      </c>
      <c r="O300" s="142">
        <v>1.03</v>
      </c>
      <c r="P300" s="102">
        <v>1152.672267307885</v>
      </c>
    </row>
    <row r="301" spans="10:16" x14ac:dyDescent="0.25">
      <c r="J301" s="120">
        <v>299</v>
      </c>
      <c r="K301" s="141" t="s">
        <v>1185</v>
      </c>
      <c r="L301" s="142" t="s">
        <v>1125</v>
      </c>
      <c r="M301" s="101">
        <v>0.16997685185185185</v>
      </c>
      <c r="N301" s="97"/>
      <c r="O301" s="97"/>
      <c r="P301" s="102">
        <v>1152.6433337872804</v>
      </c>
    </row>
    <row r="302" spans="10:16" x14ac:dyDescent="0.25">
      <c r="J302" s="120">
        <v>300</v>
      </c>
      <c r="K302" s="141" t="s">
        <v>753</v>
      </c>
      <c r="L302" s="142" t="s">
        <v>781</v>
      </c>
      <c r="M302" s="146">
        <v>0.19071759259259258</v>
      </c>
      <c r="N302" s="97"/>
      <c r="O302" s="97"/>
      <c r="P302" s="102">
        <v>1152.4604927782498</v>
      </c>
    </row>
    <row r="303" spans="10:16" x14ac:dyDescent="0.25">
      <c r="J303" s="120">
        <v>301</v>
      </c>
      <c r="K303" s="141" t="s">
        <v>1501</v>
      </c>
      <c r="L303" s="142" t="s">
        <v>477</v>
      </c>
      <c r="M303" s="146">
        <v>0.13643518518518519</v>
      </c>
      <c r="N303" s="97"/>
      <c r="O303" s="97"/>
      <c r="P303" s="102">
        <v>1151.959619952494</v>
      </c>
    </row>
    <row r="304" spans="10:16" x14ac:dyDescent="0.25">
      <c r="J304" s="120">
        <v>302</v>
      </c>
      <c r="K304" s="141" t="s">
        <v>483</v>
      </c>
      <c r="L304" s="142" t="s">
        <v>502</v>
      </c>
      <c r="M304" s="143">
        <v>0.11560185185185186</v>
      </c>
      <c r="N304" s="144">
        <v>1118.3149779735681</v>
      </c>
      <c r="O304" s="142">
        <v>1.03</v>
      </c>
      <c r="P304" s="102">
        <v>1151.8644273127752</v>
      </c>
    </row>
    <row r="305" spans="10:16" x14ac:dyDescent="0.25">
      <c r="J305" s="120">
        <v>303</v>
      </c>
      <c r="K305" s="141" t="s">
        <v>1501</v>
      </c>
      <c r="L305" s="142" t="s">
        <v>1491</v>
      </c>
      <c r="M305" s="146">
        <v>0.13644675925925925</v>
      </c>
      <c r="N305" s="97"/>
      <c r="O305" s="97"/>
      <c r="P305" s="102">
        <v>1151.8619051658327</v>
      </c>
    </row>
    <row r="306" spans="10:16" x14ac:dyDescent="0.25">
      <c r="J306" s="120">
        <v>304</v>
      </c>
      <c r="K306" s="141" t="s">
        <v>483</v>
      </c>
      <c r="L306" s="142" t="s">
        <v>503</v>
      </c>
      <c r="M306" s="143">
        <v>0.11568287037037038</v>
      </c>
      <c r="N306" s="144">
        <v>1117.5317658829413</v>
      </c>
      <c r="O306" s="142">
        <v>1.03</v>
      </c>
      <c r="P306" s="102">
        <v>1151.0577188594295</v>
      </c>
    </row>
    <row r="307" spans="10:16" x14ac:dyDescent="0.25">
      <c r="J307" s="120">
        <v>305</v>
      </c>
      <c r="K307" s="141" t="s">
        <v>791</v>
      </c>
      <c r="L307" s="142" t="s">
        <v>519</v>
      </c>
      <c r="M307" s="101">
        <v>0.12868055555555555</v>
      </c>
      <c r="N307" s="97"/>
      <c r="O307" s="97"/>
      <c r="P307" s="102">
        <v>1150.7654254362294</v>
      </c>
    </row>
    <row r="308" spans="10:16" x14ac:dyDescent="0.25">
      <c r="J308" s="120">
        <v>306</v>
      </c>
      <c r="K308" s="141" t="s">
        <v>623</v>
      </c>
      <c r="L308" s="142" t="s">
        <v>644</v>
      </c>
      <c r="M308" s="101">
        <v>0.13145833333333332</v>
      </c>
      <c r="N308" s="97"/>
      <c r="O308" s="97"/>
      <c r="P308" s="102">
        <v>1150.7483711921113</v>
      </c>
    </row>
    <row r="309" spans="10:16" x14ac:dyDescent="0.25">
      <c r="J309" s="120">
        <v>307</v>
      </c>
      <c r="K309" s="145" t="s">
        <v>448</v>
      </c>
      <c r="L309" s="142" t="s">
        <v>459</v>
      </c>
      <c r="M309" s="101">
        <v>0.22701388888888888</v>
      </c>
      <c r="N309" s="97"/>
      <c r="O309" s="97"/>
      <c r="P309" s="102">
        <v>1150.6798715203427</v>
      </c>
    </row>
    <row r="310" spans="10:16" x14ac:dyDescent="0.25">
      <c r="J310" s="120">
        <v>308</v>
      </c>
      <c r="K310" s="141" t="s">
        <v>483</v>
      </c>
      <c r="L310" s="142" t="s">
        <v>504</v>
      </c>
      <c r="M310" s="143">
        <v>0.11585648148148148</v>
      </c>
      <c r="N310" s="144">
        <v>1115.8571428571429</v>
      </c>
      <c r="O310" s="142">
        <v>1.03</v>
      </c>
      <c r="P310" s="102">
        <v>1149.3328571428572</v>
      </c>
    </row>
    <row r="311" spans="10:16" x14ac:dyDescent="0.25">
      <c r="J311" s="120">
        <v>309</v>
      </c>
      <c r="K311" s="141" t="s">
        <v>791</v>
      </c>
      <c r="L311" s="142" t="s">
        <v>800</v>
      </c>
      <c r="M311" s="101">
        <v>0.12887731481481482</v>
      </c>
      <c r="N311" s="97"/>
      <c r="O311" s="97"/>
      <c r="P311" s="102">
        <v>1149.0085316569375</v>
      </c>
    </row>
    <row r="312" spans="10:16" x14ac:dyDescent="0.25">
      <c r="J312" s="120">
        <v>310</v>
      </c>
      <c r="K312" s="141" t="s">
        <v>1501</v>
      </c>
      <c r="L312" s="142" t="s">
        <v>1492</v>
      </c>
      <c r="M312" s="146">
        <v>0.13679398148148147</v>
      </c>
      <c r="N312" s="97"/>
      <c r="O312" s="97"/>
      <c r="P312" s="102">
        <v>1148.9381504357391</v>
      </c>
    </row>
    <row r="313" spans="10:16" x14ac:dyDescent="0.25">
      <c r="J313" s="120">
        <v>311</v>
      </c>
      <c r="K313" s="141" t="s">
        <v>623</v>
      </c>
      <c r="L313" s="142" t="s">
        <v>645</v>
      </c>
      <c r="M313" s="101">
        <v>0.13168981481481482</v>
      </c>
      <c r="N313" s="97"/>
      <c r="O313" s="97"/>
      <c r="P313" s="102">
        <v>1148.7256108279134</v>
      </c>
    </row>
    <row r="314" spans="10:16" x14ac:dyDescent="0.25">
      <c r="J314" s="120">
        <v>312</v>
      </c>
      <c r="K314" s="145" t="s">
        <v>448</v>
      </c>
      <c r="L314" s="142" t="s">
        <v>461</v>
      </c>
      <c r="M314" s="101">
        <v>0.22750000000000001</v>
      </c>
      <c r="N314" s="97"/>
      <c r="O314" s="97"/>
      <c r="P314" s="102">
        <v>1148.2211538461538</v>
      </c>
    </row>
    <row r="315" spans="10:16" x14ac:dyDescent="0.25">
      <c r="J315" s="120">
        <v>313</v>
      </c>
      <c r="K315" s="141" t="s">
        <v>671</v>
      </c>
      <c r="L315" s="142" t="s">
        <v>692</v>
      </c>
      <c r="M315" s="101">
        <v>0.1262962962962963</v>
      </c>
      <c r="N315" s="97"/>
      <c r="O315" s="97"/>
      <c r="P315" s="102">
        <v>1148.0712976539589</v>
      </c>
    </row>
    <row r="316" spans="10:16" x14ac:dyDescent="0.25">
      <c r="J316" s="120">
        <v>314</v>
      </c>
      <c r="K316" s="141" t="s">
        <v>1185</v>
      </c>
      <c r="L316" s="142" t="s">
        <v>1126</v>
      </c>
      <c r="M316" s="101">
        <v>0.17078703703703704</v>
      </c>
      <c r="N316" s="97"/>
      <c r="O316" s="97"/>
      <c r="P316" s="102">
        <v>1147.1753862835455</v>
      </c>
    </row>
    <row r="317" spans="10:16" x14ac:dyDescent="0.25">
      <c r="J317" s="120">
        <v>315</v>
      </c>
      <c r="K317" s="147" t="s">
        <v>542</v>
      </c>
      <c r="L317" s="148" t="s">
        <v>569</v>
      </c>
      <c r="M317" s="149">
        <v>0.22018518518518518</v>
      </c>
      <c r="N317" s="150">
        <v>1084.2262405382676</v>
      </c>
      <c r="O317" s="151">
        <v>1.0580000000000001</v>
      </c>
      <c r="P317" s="152">
        <v>1147.1113624894872</v>
      </c>
    </row>
    <row r="318" spans="10:16" x14ac:dyDescent="0.25">
      <c r="J318" s="120">
        <v>316</v>
      </c>
      <c r="K318" s="141" t="s">
        <v>506</v>
      </c>
      <c r="L318" s="142" t="s">
        <v>514</v>
      </c>
      <c r="M318" s="143">
        <v>0.18984953703703702</v>
      </c>
      <c r="N318" s="144">
        <v>1106.3037249283668</v>
      </c>
      <c r="O318" s="142">
        <v>1.034</v>
      </c>
      <c r="P318" s="102">
        <v>1143.9180515759313</v>
      </c>
    </row>
    <row r="319" spans="10:16" x14ac:dyDescent="0.25">
      <c r="J319" s="120">
        <v>317</v>
      </c>
      <c r="K319" s="147" t="s">
        <v>542</v>
      </c>
      <c r="L319" s="148" t="s">
        <v>380</v>
      </c>
      <c r="M319" s="149">
        <v>0.22109953703703702</v>
      </c>
      <c r="N319" s="150">
        <v>1079.7424488300267</v>
      </c>
      <c r="O319" s="151">
        <v>1.0580000000000001</v>
      </c>
      <c r="P319" s="152">
        <v>1142.3675108621683</v>
      </c>
    </row>
    <row r="320" spans="10:16" x14ac:dyDescent="0.25">
      <c r="J320" s="120">
        <v>318</v>
      </c>
      <c r="K320" s="141" t="s">
        <v>714</v>
      </c>
      <c r="L320" s="142" t="s">
        <v>748</v>
      </c>
      <c r="M320" s="143">
        <v>0.24158564814814812</v>
      </c>
      <c r="N320" s="144">
        <v>1047.237100560533</v>
      </c>
      <c r="O320" s="142">
        <v>1.0900000000000001</v>
      </c>
      <c r="P320" s="102">
        <v>1141.488439610981</v>
      </c>
    </row>
    <row r="321" spans="10:16" x14ac:dyDescent="0.25">
      <c r="J321" s="120">
        <v>319</v>
      </c>
      <c r="K321" s="141" t="s">
        <v>575</v>
      </c>
      <c r="L321" s="142" t="s">
        <v>299</v>
      </c>
      <c r="M321" s="143">
        <v>0.18142361111111113</v>
      </c>
      <c r="N321" s="144">
        <v>1112.0701754385964</v>
      </c>
      <c r="O321" s="142">
        <v>1.026</v>
      </c>
      <c r="P321" s="102">
        <v>1140.9839999999999</v>
      </c>
    </row>
    <row r="322" spans="10:16" x14ac:dyDescent="0.25">
      <c r="J322" s="120">
        <v>320</v>
      </c>
      <c r="K322" s="141" t="s">
        <v>483</v>
      </c>
      <c r="L322" s="142" t="s">
        <v>505</v>
      </c>
      <c r="M322" s="143">
        <v>0.11675925925925927</v>
      </c>
      <c r="N322" s="144">
        <v>1107.229381443299</v>
      </c>
      <c r="O322" s="142">
        <v>1.03</v>
      </c>
      <c r="P322" s="102">
        <v>1140.4462628865979</v>
      </c>
    </row>
    <row r="323" spans="10:16" x14ac:dyDescent="0.25">
      <c r="J323" s="120">
        <v>321</v>
      </c>
      <c r="K323" s="141" t="s">
        <v>623</v>
      </c>
      <c r="L323" s="142" t="s">
        <v>646</v>
      </c>
      <c r="M323" s="101">
        <v>0.13268518518518518</v>
      </c>
      <c r="N323" s="97"/>
      <c r="O323" s="97"/>
      <c r="P323" s="102">
        <v>1140.1081646894627</v>
      </c>
    </row>
    <row r="324" spans="10:16" x14ac:dyDescent="0.25">
      <c r="J324" s="120">
        <v>322</v>
      </c>
      <c r="K324" s="141" t="s">
        <v>1185</v>
      </c>
      <c r="L324" s="142" t="s">
        <v>370</v>
      </c>
      <c r="M324" s="101">
        <v>0.17188657407407407</v>
      </c>
      <c r="N324" s="97"/>
      <c r="O324" s="97"/>
      <c r="P324" s="102">
        <v>1139.8370480102351</v>
      </c>
    </row>
    <row r="325" spans="10:16" x14ac:dyDescent="0.25">
      <c r="J325" s="120">
        <v>323</v>
      </c>
      <c r="K325" s="141" t="s">
        <v>1185</v>
      </c>
      <c r="L325" s="142" t="s">
        <v>1127</v>
      </c>
      <c r="M325" s="101">
        <v>0.17189814814814816</v>
      </c>
      <c r="N325" s="97"/>
      <c r="O325" s="97"/>
      <c r="P325" s="102">
        <v>1139.7603016428761</v>
      </c>
    </row>
    <row r="326" spans="10:16" x14ac:dyDescent="0.25">
      <c r="J326" s="120">
        <v>324</v>
      </c>
      <c r="K326" s="141" t="s">
        <v>1501</v>
      </c>
      <c r="L326" s="142" t="s">
        <v>1493</v>
      </c>
      <c r="M326" s="146">
        <v>0.13803240740740741</v>
      </c>
      <c r="N326" s="97"/>
      <c r="O326" s="97"/>
      <c r="P326" s="102">
        <v>1138.629884286433</v>
      </c>
    </row>
    <row r="327" spans="10:16" x14ac:dyDescent="0.25">
      <c r="J327" s="120">
        <v>325</v>
      </c>
      <c r="K327" s="141" t="s">
        <v>714</v>
      </c>
      <c r="L327" s="142" t="s">
        <v>749</v>
      </c>
      <c r="M327" s="143">
        <v>0.24265046296296297</v>
      </c>
      <c r="N327" s="144">
        <v>1042.6415454328644</v>
      </c>
      <c r="O327" s="142">
        <v>1.0900000000000001</v>
      </c>
      <c r="P327" s="102">
        <v>1136.4792845218224</v>
      </c>
    </row>
    <row r="328" spans="10:16" x14ac:dyDescent="0.25">
      <c r="J328" s="120">
        <v>326</v>
      </c>
      <c r="K328" s="141" t="s">
        <v>623</v>
      </c>
      <c r="L328" s="142" t="s">
        <v>647</v>
      </c>
      <c r="M328" s="101">
        <v>0.13318287037037038</v>
      </c>
      <c r="N328" s="97"/>
      <c r="O328" s="97"/>
      <c r="P328" s="102">
        <v>1135.8477448509602</v>
      </c>
    </row>
    <row r="329" spans="10:16" x14ac:dyDescent="0.25">
      <c r="J329" s="120">
        <v>327</v>
      </c>
      <c r="K329" s="147" t="s">
        <v>542</v>
      </c>
      <c r="L329" s="148" t="s">
        <v>570</v>
      </c>
      <c r="M329" s="149">
        <v>0.22239583333333335</v>
      </c>
      <c r="N329" s="150">
        <v>1073.4488680718189</v>
      </c>
      <c r="O329" s="151">
        <v>1.0580000000000001</v>
      </c>
      <c r="P329" s="152">
        <v>1135.7089024199845</v>
      </c>
    </row>
    <row r="330" spans="10:16" x14ac:dyDescent="0.25">
      <c r="J330" s="120">
        <v>328</v>
      </c>
      <c r="K330" s="141" t="s">
        <v>671</v>
      </c>
      <c r="L330" s="142" t="s">
        <v>693</v>
      </c>
      <c r="M330" s="101">
        <v>0.12767361111111111</v>
      </c>
      <c r="N330" s="97"/>
      <c r="O330" s="97"/>
      <c r="P330" s="102">
        <v>1135.6861571933641</v>
      </c>
    </row>
    <row r="331" spans="10:16" x14ac:dyDescent="0.25">
      <c r="J331" s="120">
        <v>329</v>
      </c>
      <c r="K331" s="141" t="s">
        <v>506</v>
      </c>
      <c r="L331" s="142" t="s">
        <v>515</v>
      </c>
      <c r="M331" s="143">
        <v>0.19128472222222223</v>
      </c>
      <c r="N331" s="144">
        <v>1098.0032673806497</v>
      </c>
      <c r="O331" s="142">
        <v>1.034</v>
      </c>
      <c r="P331" s="102">
        <v>1135.3353784715919</v>
      </c>
    </row>
    <row r="332" spans="10:16" x14ac:dyDescent="0.25">
      <c r="J332" s="120">
        <v>330</v>
      </c>
      <c r="K332" s="141" t="s">
        <v>714</v>
      </c>
      <c r="L332" s="142" t="s">
        <v>750</v>
      </c>
      <c r="M332" s="143">
        <v>0.2429513888888889</v>
      </c>
      <c r="N332" s="144">
        <v>1041.3501024248487</v>
      </c>
      <c r="O332" s="142">
        <v>1.0900000000000001</v>
      </c>
      <c r="P332" s="102">
        <v>1135.0716116430851</v>
      </c>
    </row>
    <row r="333" spans="10:16" x14ac:dyDescent="0.25">
      <c r="J333" s="120">
        <v>331</v>
      </c>
      <c r="K333" s="141" t="s">
        <v>791</v>
      </c>
      <c r="L333" s="142" t="s">
        <v>801</v>
      </c>
      <c r="M333" s="101">
        <v>0.13056712962962963</v>
      </c>
      <c r="N333" s="97"/>
      <c r="O333" s="97"/>
      <c r="P333" s="102">
        <v>1134.1379310344826</v>
      </c>
    </row>
    <row r="334" spans="10:16" x14ac:dyDescent="0.25">
      <c r="J334" s="120">
        <v>332</v>
      </c>
      <c r="K334" s="147" t="s">
        <v>542</v>
      </c>
      <c r="L334" s="148" t="s">
        <v>571</v>
      </c>
      <c r="M334" s="149">
        <v>0.2228125</v>
      </c>
      <c r="N334" s="150">
        <v>1071.4414835592956</v>
      </c>
      <c r="O334" s="151">
        <v>1.0580000000000001</v>
      </c>
      <c r="P334" s="152">
        <v>1133.5850896057348</v>
      </c>
    </row>
    <row r="335" spans="10:16" x14ac:dyDescent="0.25">
      <c r="J335" s="120">
        <v>333</v>
      </c>
      <c r="K335" s="141" t="s">
        <v>671</v>
      </c>
      <c r="L335" s="142" t="s">
        <v>694</v>
      </c>
      <c r="M335" s="101">
        <v>0.12792824074074075</v>
      </c>
      <c r="N335" s="97"/>
      <c r="O335" s="97"/>
      <c r="P335" s="102">
        <v>1133.4256762869809</v>
      </c>
    </row>
    <row r="336" spans="10:16" x14ac:dyDescent="0.25">
      <c r="J336" s="120">
        <v>334</v>
      </c>
      <c r="K336" s="141" t="s">
        <v>671</v>
      </c>
      <c r="L336" s="142" t="s">
        <v>695</v>
      </c>
      <c r="M336" s="101">
        <v>0.12793981481481481</v>
      </c>
      <c r="N336" s="97"/>
      <c r="O336" s="97"/>
      <c r="P336" s="102">
        <v>1133.3231409444545</v>
      </c>
    </row>
    <row r="337" spans="10:16" x14ac:dyDescent="0.25">
      <c r="J337" s="120">
        <v>335</v>
      </c>
      <c r="K337" s="141" t="s">
        <v>714</v>
      </c>
      <c r="L337" s="142" t="s">
        <v>751</v>
      </c>
      <c r="M337" s="143">
        <v>0.2434375</v>
      </c>
      <c r="N337" s="144">
        <v>1039.2706698996815</v>
      </c>
      <c r="O337" s="142">
        <v>1.0900000000000001</v>
      </c>
      <c r="P337" s="102">
        <v>1132.8050301906528</v>
      </c>
    </row>
    <row r="338" spans="10:16" x14ac:dyDescent="0.25">
      <c r="J338" s="120">
        <v>336</v>
      </c>
      <c r="K338" s="145" t="s">
        <v>448</v>
      </c>
      <c r="L338" s="142" t="s">
        <v>462</v>
      </c>
      <c r="M338" s="101">
        <v>0.23076388888888888</v>
      </c>
      <c r="N338" s="97"/>
      <c r="O338" s="97"/>
      <c r="P338" s="102">
        <v>1131.9808907613601</v>
      </c>
    </row>
    <row r="339" spans="10:16" x14ac:dyDescent="0.25">
      <c r="J339" s="120">
        <v>337</v>
      </c>
      <c r="K339" s="141" t="s">
        <v>623</v>
      </c>
      <c r="L339" s="142" t="s">
        <v>648</v>
      </c>
      <c r="M339" s="101">
        <v>0.13365740740740742</v>
      </c>
      <c r="N339" s="97"/>
      <c r="O339" s="97"/>
      <c r="P339" s="102">
        <v>1131.8150329061309</v>
      </c>
    </row>
    <row r="340" spans="10:16" x14ac:dyDescent="0.25">
      <c r="J340" s="120">
        <v>338</v>
      </c>
      <c r="K340" s="141" t="s">
        <v>1501</v>
      </c>
      <c r="L340" s="142" t="s">
        <v>474</v>
      </c>
      <c r="M340" s="146">
        <v>0.13890046296296296</v>
      </c>
      <c r="N340" s="97"/>
      <c r="O340" s="97"/>
      <c r="P340" s="102">
        <v>1131.5140404966253</v>
      </c>
    </row>
    <row r="341" spans="10:16" x14ac:dyDescent="0.25">
      <c r="J341" s="120">
        <v>339</v>
      </c>
      <c r="K341" s="141" t="s">
        <v>506</v>
      </c>
      <c r="L341" s="142" t="s">
        <v>516</v>
      </c>
      <c r="M341" s="143">
        <v>0.19197916666666667</v>
      </c>
      <c r="N341" s="144">
        <v>1094.0314704286488</v>
      </c>
      <c r="O341" s="142">
        <v>1.034</v>
      </c>
      <c r="P341" s="102">
        <v>1131.228540423223</v>
      </c>
    </row>
    <row r="342" spans="10:16" x14ac:dyDescent="0.25">
      <c r="J342" s="120">
        <v>340</v>
      </c>
      <c r="K342" s="141" t="s">
        <v>1185</v>
      </c>
      <c r="L342" s="142" t="s">
        <v>1128</v>
      </c>
      <c r="M342" s="101">
        <v>0.17355324074074074</v>
      </c>
      <c r="N342" s="97"/>
      <c r="O342" s="97"/>
      <c r="P342" s="102">
        <v>1128.8909636545513</v>
      </c>
    </row>
    <row r="343" spans="10:16" x14ac:dyDescent="0.25">
      <c r="J343" s="120">
        <v>341</v>
      </c>
      <c r="K343" s="141" t="s">
        <v>791</v>
      </c>
      <c r="L343" s="142" t="s">
        <v>802</v>
      </c>
      <c r="M343" s="101">
        <v>0.13133101851851853</v>
      </c>
      <c r="N343" s="97"/>
      <c r="O343" s="97"/>
      <c r="P343" s="102">
        <v>1127.5412003172644</v>
      </c>
    </row>
    <row r="344" spans="10:16" x14ac:dyDescent="0.25">
      <c r="J344" s="120">
        <v>342</v>
      </c>
      <c r="K344" s="141" t="s">
        <v>1185</v>
      </c>
      <c r="L344" s="142" t="s">
        <v>928</v>
      </c>
      <c r="M344" s="101">
        <v>0.17402777777777778</v>
      </c>
      <c r="N344" s="97"/>
      <c r="O344" s="97"/>
      <c r="P344" s="102">
        <v>1125.8127161479115</v>
      </c>
    </row>
    <row r="345" spans="10:16" x14ac:dyDescent="0.25">
      <c r="J345" s="120">
        <v>343</v>
      </c>
      <c r="K345" s="141" t="s">
        <v>1185</v>
      </c>
      <c r="L345" s="142" t="s">
        <v>1129</v>
      </c>
      <c r="M345" s="101">
        <v>0.17425925925925925</v>
      </c>
      <c r="N345" s="97"/>
      <c r="O345" s="97"/>
      <c r="P345" s="102">
        <v>1124.3172157279489</v>
      </c>
    </row>
    <row r="346" spans="10:16" x14ac:dyDescent="0.25">
      <c r="J346" s="120">
        <v>344</v>
      </c>
      <c r="K346" s="147" t="s">
        <v>542</v>
      </c>
      <c r="L346" s="148" t="s">
        <v>572</v>
      </c>
      <c r="M346" s="149">
        <v>0.22506944444444443</v>
      </c>
      <c r="N346" s="150">
        <v>1060.6973156433201</v>
      </c>
      <c r="O346" s="151">
        <v>1.0580000000000001</v>
      </c>
      <c r="P346" s="152">
        <v>1122.2177599506326</v>
      </c>
    </row>
    <row r="347" spans="10:16" x14ac:dyDescent="0.25">
      <c r="J347" s="120">
        <v>345</v>
      </c>
      <c r="K347" s="147" t="s">
        <v>542</v>
      </c>
      <c r="L347" s="148" t="s">
        <v>573</v>
      </c>
      <c r="M347" s="149">
        <v>0.2250810185185185</v>
      </c>
      <c r="N347" s="150">
        <v>1060.6427726641641</v>
      </c>
      <c r="O347" s="151">
        <v>1.0580000000000001</v>
      </c>
      <c r="P347" s="152">
        <v>1122.1600534786858</v>
      </c>
    </row>
    <row r="348" spans="10:16" x14ac:dyDescent="0.25">
      <c r="J348" s="120">
        <v>346</v>
      </c>
      <c r="K348" s="141" t="s">
        <v>791</v>
      </c>
      <c r="L348" s="142" t="s">
        <v>803</v>
      </c>
      <c r="M348" s="101">
        <v>0.13238425925925926</v>
      </c>
      <c r="N348" s="97"/>
      <c r="O348" s="97"/>
      <c r="P348" s="102">
        <v>1118.5705542927085</v>
      </c>
    </row>
    <row r="349" spans="10:16" x14ac:dyDescent="0.25">
      <c r="J349" s="120">
        <v>347</v>
      </c>
      <c r="K349" s="141" t="s">
        <v>791</v>
      </c>
      <c r="L349" s="142" t="s">
        <v>804</v>
      </c>
      <c r="M349" s="101">
        <v>0.13239583333333335</v>
      </c>
      <c r="N349" s="97"/>
      <c r="O349" s="97"/>
      <c r="P349" s="102">
        <v>1118.4727685986534</v>
      </c>
    </row>
    <row r="350" spans="10:16" x14ac:dyDescent="0.25">
      <c r="J350" s="120">
        <v>348</v>
      </c>
      <c r="K350" s="141" t="s">
        <v>623</v>
      </c>
      <c r="L350" s="142" t="s">
        <v>649</v>
      </c>
      <c r="M350" s="101">
        <v>0.13526620370370371</v>
      </c>
      <c r="N350" s="97"/>
      <c r="O350" s="97"/>
      <c r="P350" s="102">
        <v>1118.3537263626251</v>
      </c>
    </row>
    <row r="351" spans="10:16" x14ac:dyDescent="0.25">
      <c r="J351" s="120">
        <v>349</v>
      </c>
      <c r="K351" s="141" t="s">
        <v>575</v>
      </c>
      <c r="L351" s="142" t="s">
        <v>598</v>
      </c>
      <c r="M351" s="143">
        <v>0.1852314814814815</v>
      </c>
      <c r="N351" s="144">
        <v>1089.2089477630591</v>
      </c>
      <c r="O351" s="142">
        <v>1.026</v>
      </c>
      <c r="P351" s="102">
        <v>1117.5283804048986</v>
      </c>
    </row>
    <row r="352" spans="10:16" x14ac:dyDescent="0.25">
      <c r="J352" s="120">
        <v>350</v>
      </c>
      <c r="K352" s="141" t="s">
        <v>1185</v>
      </c>
      <c r="L352" s="142" t="s">
        <v>1131</v>
      </c>
      <c r="M352" s="101">
        <v>0.17535879629629628</v>
      </c>
      <c r="N352" s="97"/>
      <c r="O352" s="97"/>
      <c r="P352" s="102">
        <v>1117.2675070952414</v>
      </c>
    </row>
    <row r="353" spans="10:16" x14ac:dyDescent="0.25">
      <c r="J353" s="120">
        <v>351</v>
      </c>
      <c r="K353" s="141" t="s">
        <v>623</v>
      </c>
      <c r="L353" s="142" t="s">
        <v>651</v>
      </c>
      <c r="M353" s="101">
        <v>0.13547453703703705</v>
      </c>
      <c r="N353" s="97"/>
      <c r="O353" s="97"/>
      <c r="P353" s="102">
        <v>1116.6339171294319</v>
      </c>
    </row>
    <row r="354" spans="10:16" x14ac:dyDescent="0.25">
      <c r="J354" s="120">
        <v>352</v>
      </c>
      <c r="K354" s="147" t="s">
        <v>542</v>
      </c>
      <c r="L354" s="148" t="s">
        <v>574</v>
      </c>
      <c r="M354" s="149">
        <v>0.22623842592592591</v>
      </c>
      <c r="N354" s="150">
        <v>1055.2166572875633</v>
      </c>
      <c r="O354" s="151">
        <v>1.0580000000000001</v>
      </c>
      <c r="P354" s="152">
        <v>1116.419223410242</v>
      </c>
    </row>
    <row r="355" spans="10:16" x14ac:dyDescent="0.25">
      <c r="J355" s="120">
        <v>353</v>
      </c>
      <c r="K355" s="141" t="s">
        <v>506</v>
      </c>
      <c r="L355" s="142" t="s">
        <v>518</v>
      </c>
      <c r="M355" s="143">
        <v>0.19493055555555558</v>
      </c>
      <c r="N355" s="144">
        <v>1077.4670466690416</v>
      </c>
      <c r="O355" s="142">
        <v>1.034</v>
      </c>
      <c r="P355" s="102">
        <v>1114.1009262557891</v>
      </c>
    </row>
    <row r="356" spans="10:16" x14ac:dyDescent="0.25">
      <c r="J356" s="120">
        <v>354</v>
      </c>
      <c r="K356" s="141" t="s">
        <v>671</v>
      </c>
      <c r="L356" s="142" t="s">
        <v>696</v>
      </c>
      <c r="M356" s="101">
        <v>0.13017361111111111</v>
      </c>
      <c r="N356" s="97"/>
      <c r="O356" s="97"/>
      <c r="P356" s="102">
        <v>1113.875166711123</v>
      </c>
    </row>
    <row r="357" spans="10:16" x14ac:dyDescent="0.25">
      <c r="J357" s="120">
        <v>355</v>
      </c>
      <c r="K357" s="141" t="s">
        <v>1501</v>
      </c>
      <c r="L357" s="142" t="s">
        <v>1494</v>
      </c>
      <c r="M357" s="146">
        <v>0.14114583333333333</v>
      </c>
      <c r="N357" s="97"/>
      <c r="O357" s="97"/>
      <c r="P357" s="102">
        <v>1113.5137351373514</v>
      </c>
    </row>
    <row r="358" spans="10:16" x14ac:dyDescent="0.25">
      <c r="J358" s="120">
        <v>356</v>
      </c>
      <c r="K358" s="141" t="s">
        <v>623</v>
      </c>
      <c r="L358" s="142" t="s">
        <v>652</v>
      </c>
      <c r="M358" s="101">
        <v>0.13585648148148147</v>
      </c>
      <c r="N358" s="97"/>
      <c r="O358" s="97"/>
      <c r="P358" s="102">
        <v>1113.4946328164935</v>
      </c>
    </row>
    <row r="359" spans="10:16" x14ac:dyDescent="0.25">
      <c r="J359" s="120">
        <v>357</v>
      </c>
      <c r="K359" s="141" t="s">
        <v>575</v>
      </c>
      <c r="L359" s="142" t="s">
        <v>599</v>
      </c>
      <c r="M359" s="143">
        <v>0.18590277777777778</v>
      </c>
      <c r="N359" s="144">
        <v>1085.2758062507783</v>
      </c>
      <c r="O359" s="142">
        <v>1.026</v>
      </c>
      <c r="P359" s="102">
        <v>1113.4929772132984</v>
      </c>
    </row>
    <row r="360" spans="10:16" x14ac:dyDescent="0.25">
      <c r="J360" s="120">
        <v>358</v>
      </c>
      <c r="K360" s="141" t="s">
        <v>791</v>
      </c>
      <c r="L360" s="142" t="s">
        <v>805</v>
      </c>
      <c r="M360" s="101">
        <v>0.13322916666666665</v>
      </c>
      <c r="N360" s="97"/>
      <c r="O360" s="97"/>
      <c r="P360" s="102">
        <v>1111.4768482321258</v>
      </c>
    </row>
    <row r="361" spans="10:16" x14ac:dyDescent="0.25">
      <c r="J361" s="120">
        <v>359</v>
      </c>
      <c r="K361" s="145" t="s">
        <v>448</v>
      </c>
      <c r="L361" s="142" t="s">
        <v>463</v>
      </c>
      <c r="M361" s="101">
        <v>0.23508101851851851</v>
      </c>
      <c r="N361" s="97"/>
      <c r="O361" s="97"/>
      <c r="P361" s="102">
        <v>1111.1927034611786</v>
      </c>
    </row>
    <row r="362" spans="10:16" x14ac:dyDescent="0.25">
      <c r="J362" s="120">
        <v>360</v>
      </c>
      <c r="K362" s="141" t="s">
        <v>791</v>
      </c>
      <c r="L362" s="142" t="s">
        <v>806</v>
      </c>
      <c r="M362" s="101">
        <v>0.13327546296296297</v>
      </c>
      <c r="N362" s="97"/>
      <c r="O362" s="97"/>
      <c r="P362" s="102">
        <v>1111.0907511940945</v>
      </c>
    </row>
    <row r="363" spans="10:16" x14ac:dyDescent="0.25">
      <c r="J363" s="120">
        <v>361</v>
      </c>
      <c r="K363" s="141" t="s">
        <v>1185</v>
      </c>
      <c r="L363" s="142" t="s">
        <v>1133</v>
      </c>
      <c r="M363" s="101">
        <v>0.17645833333333336</v>
      </c>
      <c r="N363" s="97"/>
      <c r="O363" s="97"/>
      <c r="P363" s="102">
        <v>1110.3056539420174</v>
      </c>
    </row>
    <row r="364" spans="10:16" x14ac:dyDescent="0.25">
      <c r="J364" s="120">
        <v>362</v>
      </c>
      <c r="K364" s="145" t="s">
        <v>448</v>
      </c>
      <c r="L364" s="142" t="s">
        <v>464</v>
      </c>
      <c r="M364" s="101">
        <v>0.23528935185185185</v>
      </c>
      <c r="N364" s="97"/>
      <c r="O364" s="97"/>
      <c r="P364" s="102">
        <v>1110.2088149933591</v>
      </c>
    </row>
    <row r="365" spans="10:16" x14ac:dyDescent="0.25">
      <c r="J365" s="120">
        <v>363</v>
      </c>
      <c r="K365" s="141" t="s">
        <v>671</v>
      </c>
      <c r="L365" s="142" t="s">
        <v>697</v>
      </c>
      <c r="M365" s="101">
        <v>0.13064814814814815</v>
      </c>
      <c r="N365" s="97"/>
      <c r="O365" s="97"/>
      <c r="P365" s="102">
        <v>1109.8293763288448</v>
      </c>
    </row>
    <row r="366" spans="10:16" x14ac:dyDescent="0.25">
      <c r="J366" s="120">
        <v>364</v>
      </c>
      <c r="K366" s="141" t="s">
        <v>575</v>
      </c>
      <c r="L366" s="142" t="s">
        <v>600</v>
      </c>
      <c r="M366" s="143">
        <v>0.18653935185185186</v>
      </c>
      <c r="N366" s="144">
        <v>1081.5722529006639</v>
      </c>
      <c r="O366" s="142">
        <v>1.026</v>
      </c>
      <c r="P366" s="102">
        <v>1109.6931314760811</v>
      </c>
    </row>
    <row r="367" spans="10:16" x14ac:dyDescent="0.25">
      <c r="J367" s="120">
        <v>365</v>
      </c>
      <c r="K367" s="141" t="s">
        <v>1185</v>
      </c>
      <c r="L367" s="142" t="s">
        <v>1134</v>
      </c>
      <c r="M367" s="101">
        <v>0.17663194444444444</v>
      </c>
      <c r="N367" s="97"/>
      <c r="O367" s="97"/>
      <c r="P367" s="102">
        <v>1109.2143371993971</v>
      </c>
    </row>
    <row r="368" spans="10:16" x14ac:dyDescent="0.25">
      <c r="J368" s="120">
        <v>366</v>
      </c>
      <c r="K368" s="141" t="s">
        <v>791</v>
      </c>
      <c r="L368" s="142" t="s">
        <v>807</v>
      </c>
      <c r="M368" s="101">
        <v>0.13364583333333332</v>
      </c>
      <c r="N368" s="97"/>
      <c r="O368" s="97"/>
      <c r="P368" s="102">
        <v>1108.0116047458214</v>
      </c>
    </row>
    <row r="369" spans="10:16" x14ac:dyDescent="0.25">
      <c r="J369" s="120">
        <v>367</v>
      </c>
      <c r="K369" s="141" t="s">
        <v>1501</v>
      </c>
      <c r="L369" s="142" t="s">
        <v>467</v>
      </c>
      <c r="M369" s="146">
        <v>0.14185185185185187</v>
      </c>
      <c r="N369" s="97"/>
      <c r="O369" s="97"/>
      <c r="P369" s="102">
        <v>1107.9716057441253</v>
      </c>
    </row>
    <row r="370" spans="10:16" x14ac:dyDescent="0.25">
      <c r="J370" s="120">
        <v>368</v>
      </c>
      <c r="K370" s="141" t="s">
        <v>671</v>
      </c>
      <c r="L370" s="142" t="s">
        <v>698</v>
      </c>
      <c r="M370" s="101">
        <v>0.13086805555555556</v>
      </c>
      <c r="N370" s="97"/>
      <c r="O370" s="97"/>
      <c r="P370" s="102">
        <v>1107.9644468028655</v>
      </c>
    </row>
    <row r="371" spans="10:16" x14ac:dyDescent="0.25">
      <c r="J371" s="120">
        <v>369</v>
      </c>
      <c r="K371" s="141" t="s">
        <v>623</v>
      </c>
      <c r="L371" s="142" t="s">
        <v>653</v>
      </c>
      <c r="M371" s="101">
        <v>0.13689814814814816</v>
      </c>
      <c r="N371" s="97"/>
      <c r="O371" s="97"/>
      <c r="P371" s="102">
        <v>1105.0219817382481</v>
      </c>
    </row>
    <row r="372" spans="10:16" x14ac:dyDescent="0.25">
      <c r="J372" s="120">
        <v>370</v>
      </c>
      <c r="K372" s="141" t="s">
        <v>623</v>
      </c>
      <c r="L372" s="142" t="s">
        <v>654</v>
      </c>
      <c r="M372" s="101">
        <v>0.13689814814814816</v>
      </c>
      <c r="N372" s="97"/>
      <c r="O372" s="97"/>
      <c r="P372" s="102">
        <v>1105.0219817382481</v>
      </c>
    </row>
    <row r="373" spans="10:16" x14ac:dyDescent="0.25">
      <c r="J373" s="120">
        <v>371</v>
      </c>
      <c r="K373" s="141" t="s">
        <v>1501</v>
      </c>
      <c r="L373" s="142" t="s">
        <v>1495</v>
      </c>
      <c r="M373" s="146">
        <v>0.14245370370370369</v>
      </c>
      <c r="N373" s="97"/>
      <c r="O373" s="97"/>
      <c r="P373" s="102">
        <v>1103.2905427364317</v>
      </c>
    </row>
    <row r="374" spans="10:16" x14ac:dyDescent="0.25">
      <c r="J374" s="120">
        <v>372</v>
      </c>
      <c r="K374" s="141" t="s">
        <v>1501</v>
      </c>
      <c r="L374" s="142" t="s">
        <v>1496</v>
      </c>
      <c r="M374" s="146">
        <v>0.14247685185185185</v>
      </c>
      <c r="N374" s="97"/>
      <c r="O374" s="97"/>
      <c r="P374" s="102">
        <v>1103.1112916328188</v>
      </c>
    </row>
    <row r="375" spans="10:16" x14ac:dyDescent="0.25">
      <c r="J375" s="120">
        <v>373</v>
      </c>
      <c r="K375" s="141" t="s">
        <v>1185</v>
      </c>
      <c r="L375" s="142" t="s">
        <v>1135</v>
      </c>
      <c r="M375" s="101">
        <v>0.17762731481481484</v>
      </c>
      <c r="N375" s="97"/>
      <c r="O375" s="97"/>
      <c r="P375" s="102">
        <v>1102.9986316543948</v>
      </c>
    </row>
    <row r="376" spans="10:16" x14ac:dyDescent="0.25">
      <c r="J376" s="120">
        <v>374</v>
      </c>
      <c r="K376" s="141" t="s">
        <v>1185</v>
      </c>
      <c r="L376" s="142" t="s">
        <v>1136</v>
      </c>
      <c r="M376" s="101">
        <v>0.17776620370370369</v>
      </c>
      <c r="N376" s="97"/>
      <c r="O376" s="97"/>
      <c r="P376" s="102">
        <v>1102.1368578683507</v>
      </c>
    </row>
    <row r="377" spans="10:16" x14ac:dyDescent="0.25">
      <c r="J377" s="120">
        <v>375</v>
      </c>
      <c r="K377" s="141" t="s">
        <v>575</v>
      </c>
      <c r="L377" s="142" t="s">
        <v>601</v>
      </c>
      <c r="M377" s="143">
        <v>0.18811342592592592</v>
      </c>
      <c r="N377" s="144">
        <v>1072.5219959392114</v>
      </c>
      <c r="O377" s="142">
        <v>1.026</v>
      </c>
      <c r="P377" s="102">
        <v>1100.407567833631</v>
      </c>
    </row>
    <row r="378" spans="10:16" x14ac:dyDescent="0.25">
      <c r="J378" s="120">
        <v>376</v>
      </c>
      <c r="K378" s="141" t="s">
        <v>1185</v>
      </c>
      <c r="L378" s="142" t="s">
        <v>1137</v>
      </c>
      <c r="M378" s="101">
        <v>0.17856481481481482</v>
      </c>
      <c r="N378" s="97"/>
      <c r="O378" s="97"/>
      <c r="P378" s="102">
        <v>1097.2076743583095</v>
      </c>
    </row>
    <row r="379" spans="10:16" x14ac:dyDescent="0.25">
      <c r="J379" s="120">
        <v>377</v>
      </c>
      <c r="K379" s="141" t="s">
        <v>671</v>
      </c>
      <c r="L379" s="142" t="s">
        <v>699</v>
      </c>
      <c r="M379" s="101">
        <v>0.13215277777777779</v>
      </c>
      <c r="N379" s="97"/>
      <c r="O379" s="97"/>
      <c r="P379" s="102">
        <v>1097.1933788754598</v>
      </c>
    </row>
    <row r="380" spans="10:16" x14ac:dyDescent="0.25">
      <c r="J380" s="120">
        <v>378</v>
      </c>
      <c r="K380" s="141" t="s">
        <v>791</v>
      </c>
      <c r="L380" s="142" t="s">
        <v>808</v>
      </c>
      <c r="M380" s="101">
        <v>0.13503472222222221</v>
      </c>
      <c r="N380" s="97"/>
      <c r="O380" s="97"/>
      <c r="P380" s="102">
        <v>1096.6152395645838</v>
      </c>
    </row>
    <row r="381" spans="10:16" x14ac:dyDescent="0.25">
      <c r="J381" s="120">
        <v>379</v>
      </c>
      <c r="K381" s="141" t="s">
        <v>506</v>
      </c>
      <c r="L381" s="142" t="s">
        <v>520</v>
      </c>
      <c r="M381" s="143">
        <v>0.19851851851851854</v>
      </c>
      <c r="N381" s="144">
        <v>1057.9932369402984</v>
      </c>
      <c r="O381" s="142">
        <v>1.034</v>
      </c>
      <c r="P381" s="102">
        <v>1093.9650069962686</v>
      </c>
    </row>
    <row r="382" spans="10:16" x14ac:dyDescent="0.25">
      <c r="J382" s="120">
        <v>380</v>
      </c>
      <c r="K382" s="141" t="s">
        <v>671</v>
      </c>
      <c r="L382" s="142" t="s">
        <v>700</v>
      </c>
      <c r="M382" s="101">
        <v>0.13255787037037037</v>
      </c>
      <c r="N382" s="97"/>
      <c r="O382" s="97"/>
      <c r="P382" s="102">
        <v>1093.8403911638873</v>
      </c>
    </row>
    <row r="383" spans="10:16" x14ac:dyDescent="0.25">
      <c r="J383" s="120">
        <v>381</v>
      </c>
      <c r="K383" s="141" t="s">
        <v>1501</v>
      </c>
      <c r="L383" s="142" t="s">
        <v>1497</v>
      </c>
      <c r="M383" s="146">
        <v>0.14371527777777779</v>
      </c>
      <c r="N383" s="97"/>
      <c r="O383" s="97"/>
      <c r="P383" s="102">
        <v>1093.6055407908511</v>
      </c>
    </row>
    <row r="384" spans="10:16" x14ac:dyDescent="0.25">
      <c r="J384" s="120">
        <v>382</v>
      </c>
      <c r="K384" s="141" t="s">
        <v>791</v>
      </c>
      <c r="L384" s="142" t="s">
        <v>809</v>
      </c>
      <c r="M384" s="101">
        <v>0.1355787037037037</v>
      </c>
      <c r="N384" s="97"/>
      <c r="O384" s="97"/>
      <c r="P384" s="102">
        <v>1092.2152979340958</v>
      </c>
    </row>
    <row r="385" spans="10:16" x14ac:dyDescent="0.25">
      <c r="J385" s="120">
        <v>383</v>
      </c>
      <c r="K385" s="141" t="s">
        <v>671</v>
      </c>
      <c r="L385" s="142" t="s">
        <v>295</v>
      </c>
      <c r="M385" s="101">
        <v>0.13278935185185184</v>
      </c>
      <c r="N385" s="97"/>
      <c r="O385" s="97"/>
      <c r="P385" s="102">
        <v>1091.9335831953283</v>
      </c>
    </row>
    <row r="386" spans="10:16" x14ac:dyDescent="0.25">
      <c r="J386" s="120">
        <v>384</v>
      </c>
      <c r="K386" s="141" t="s">
        <v>1501</v>
      </c>
      <c r="L386" s="142" t="s">
        <v>1498</v>
      </c>
      <c r="M386" s="146">
        <v>0.14413194444444444</v>
      </c>
      <c r="N386" s="97"/>
      <c r="O386" s="97"/>
      <c r="P386" s="102">
        <v>1090.4440697020798</v>
      </c>
    </row>
    <row r="387" spans="10:16" x14ac:dyDescent="0.25">
      <c r="J387" s="120">
        <v>385</v>
      </c>
      <c r="K387" s="141" t="s">
        <v>1501</v>
      </c>
      <c r="L387" s="142" t="s">
        <v>1499</v>
      </c>
      <c r="M387" s="146">
        <v>0.14440972222222223</v>
      </c>
      <c r="N387" s="97"/>
      <c r="O387" s="97"/>
      <c r="P387" s="102">
        <v>1088.3465576661056</v>
      </c>
    </row>
    <row r="388" spans="10:16" x14ac:dyDescent="0.25">
      <c r="J388" s="120">
        <v>386</v>
      </c>
      <c r="K388" s="141" t="s">
        <v>671</v>
      </c>
      <c r="L388" s="142" t="s">
        <v>701</v>
      </c>
      <c r="M388" s="101">
        <v>0.13326388888888888</v>
      </c>
      <c r="N388" s="97"/>
      <c r="O388" s="97"/>
      <c r="P388" s="102">
        <v>1088.0453361125587</v>
      </c>
    </row>
    <row r="389" spans="10:16" x14ac:dyDescent="0.25">
      <c r="J389" s="120">
        <v>387</v>
      </c>
      <c r="K389" s="141" t="s">
        <v>671</v>
      </c>
      <c r="L389" s="142" t="s">
        <v>333</v>
      </c>
      <c r="M389" s="101">
        <v>0.13327546296296297</v>
      </c>
      <c r="N389" s="97"/>
      <c r="O389" s="97"/>
      <c r="P389" s="102">
        <v>1087.9508467216674</v>
      </c>
    </row>
    <row r="390" spans="10:16" x14ac:dyDescent="0.25">
      <c r="J390" s="120">
        <v>388</v>
      </c>
      <c r="K390" s="145" t="s">
        <v>448</v>
      </c>
      <c r="L390" s="142" t="s">
        <v>465</v>
      </c>
      <c r="M390" s="101">
        <v>0.24024305555555556</v>
      </c>
      <c r="N390" s="97"/>
      <c r="O390" s="97"/>
      <c r="P390" s="102">
        <v>1087.3168087873969</v>
      </c>
    </row>
    <row r="391" spans="10:16" x14ac:dyDescent="0.25">
      <c r="J391" s="120">
        <v>389</v>
      </c>
      <c r="K391" s="141" t="s">
        <v>791</v>
      </c>
      <c r="L391" s="142" t="s">
        <v>810</v>
      </c>
      <c r="M391" s="101">
        <v>0.13622685185185185</v>
      </c>
      <c r="N391" s="97"/>
      <c r="O391" s="97"/>
      <c r="P391" s="102">
        <v>1087.018691588785</v>
      </c>
    </row>
    <row r="392" spans="10:16" x14ac:dyDescent="0.25">
      <c r="J392" s="120">
        <v>390</v>
      </c>
      <c r="K392" s="141" t="s">
        <v>1501</v>
      </c>
      <c r="L392" s="142" t="s">
        <v>1500</v>
      </c>
      <c r="M392" s="146">
        <v>0.14462962962962964</v>
      </c>
      <c r="N392" s="97"/>
      <c r="O392" s="97"/>
      <c r="P392" s="102">
        <v>1086.6917413572344</v>
      </c>
    </row>
    <row r="393" spans="10:16" x14ac:dyDescent="0.25">
      <c r="J393" s="120">
        <v>391</v>
      </c>
      <c r="K393" s="145" t="s">
        <v>448</v>
      </c>
      <c r="L393" s="142" t="s">
        <v>466</v>
      </c>
      <c r="M393" s="101">
        <v>0.24048611111111109</v>
      </c>
      <c r="N393" s="97"/>
      <c r="O393" s="97"/>
      <c r="P393" s="102">
        <v>1086.2178746751372</v>
      </c>
    </row>
    <row r="394" spans="10:16" x14ac:dyDescent="0.25">
      <c r="J394" s="120">
        <v>392</v>
      </c>
      <c r="K394" s="141" t="s">
        <v>575</v>
      </c>
      <c r="L394" s="142" t="s">
        <v>602</v>
      </c>
      <c r="M394" s="143">
        <v>0.19065972222222224</v>
      </c>
      <c r="N394" s="144">
        <v>1058.1982638256541</v>
      </c>
      <c r="O394" s="142">
        <v>1.026</v>
      </c>
      <c r="P394" s="102">
        <v>1085.7114186851211</v>
      </c>
    </row>
    <row r="395" spans="10:16" x14ac:dyDescent="0.25">
      <c r="J395" s="120">
        <v>393</v>
      </c>
      <c r="K395" s="141" t="s">
        <v>623</v>
      </c>
      <c r="L395" s="142" t="s">
        <v>655</v>
      </c>
      <c r="M395" s="101">
        <v>0.13942129629629629</v>
      </c>
      <c r="N395" s="97"/>
      <c r="O395" s="97"/>
      <c r="P395" s="102">
        <v>1085.0240743815375</v>
      </c>
    </row>
    <row r="396" spans="10:16" x14ac:dyDescent="0.25">
      <c r="J396" s="120">
        <v>394</v>
      </c>
      <c r="K396" s="141" t="s">
        <v>506</v>
      </c>
      <c r="L396" s="142" t="s">
        <v>325</v>
      </c>
      <c r="M396" s="143">
        <v>0.20071759259259259</v>
      </c>
      <c r="N396" s="144">
        <v>1046.4017991004498</v>
      </c>
      <c r="O396" s="142">
        <v>1.034</v>
      </c>
      <c r="P396" s="102">
        <v>1081.9794602698651</v>
      </c>
    </row>
    <row r="397" spans="10:16" x14ac:dyDescent="0.25">
      <c r="J397" s="120">
        <v>395</v>
      </c>
      <c r="K397" s="141" t="s">
        <v>506</v>
      </c>
      <c r="L397" s="142" t="s">
        <v>521</v>
      </c>
      <c r="M397" s="143">
        <v>0.20092592592592592</v>
      </c>
      <c r="N397" s="144">
        <v>1045.3168202764978</v>
      </c>
      <c r="O397" s="142">
        <v>1.034</v>
      </c>
      <c r="P397" s="102">
        <v>1080.8575921658987</v>
      </c>
    </row>
    <row r="398" spans="10:16" x14ac:dyDescent="0.25">
      <c r="J398" s="120">
        <v>396</v>
      </c>
      <c r="K398" s="141" t="s">
        <v>791</v>
      </c>
      <c r="L398" s="142" t="s">
        <v>811</v>
      </c>
      <c r="M398" s="101">
        <v>0.13716435185185186</v>
      </c>
      <c r="N398" s="97"/>
      <c r="O398" s="97"/>
      <c r="P398" s="102">
        <v>1079.5890642139902</v>
      </c>
    </row>
    <row r="399" spans="10:16" x14ac:dyDescent="0.25">
      <c r="J399" s="120">
        <v>397</v>
      </c>
      <c r="K399" s="141" t="s">
        <v>575</v>
      </c>
      <c r="L399" s="142" t="s">
        <v>603</v>
      </c>
      <c r="M399" s="143">
        <v>0.19189814814814818</v>
      </c>
      <c r="N399" s="144">
        <v>1051.3691194209889</v>
      </c>
      <c r="O399" s="142">
        <v>1.026</v>
      </c>
      <c r="P399" s="102">
        <v>1078.7047165259346</v>
      </c>
    </row>
    <row r="400" spans="10:16" x14ac:dyDescent="0.25">
      <c r="J400" s="120">
        <v>398</v>
      </c>
      <c r="K400" s="141" t="s">
        <v>575</v>
      </c>
      <c r="L400" s="142" t="s">
        <v>604</v>
      </c>
      <c r="M400" s="143">
        <v>0.19214120370370369</v>
      </c>
      <c r="N400" s="144">
        <v>1050.0391542678153</v>
      </c>
      <c r="O400" s="142">
        <v>1.026</v>
      </c>
      <c r="P400" s="102">
        <v>1077.3401722787785</v>
      </c>
    </row>
    <row r="401" spans="10:16" x14ac:dyDescent="0.25">
      <c r="J401" s="120">
        <v>399</v>
      </c>
      <c r="K401" s="141" t="s">
        <v>575</v>
      </c>
      <c r="L401" s="142" t="s">
        <v>605</v>
      </c>
      <c r="M401" s="143">
        <v>0.19233796296296299</v>
      </c>
      <c r="N401" s="144">
        <v>1048.964977734986</v>
      </c>
      <c r="O401" s="142">
        <v>1.026</v>
      </c>
      <c r="P401" s="102">
        <v>1076.2380671560957</v>
      </c>
    </row>
    <row r="402" spans="10:16" x14ac:dyDescent="0.25">
      <c r="J402" s="120">
        <v>400</v>
      </c>
      <c r="K402" s="141" t="s">
        <v>506</v>
      </c>
      <c r="L402" s="142" t="s">
        <v>522</v>
      </c>
      <c r="M402" s="143">
        <v>0.20180555555555557</v>
      </c>
      <c r="N402" s="144">
        <v>1040.7604955264969</v>
      </c>
      <c r="O402" s="142">
        <v>1.034</v>
      </c>
      <c r="P402" s="102">
        <v>1076.1463523743978</v>
      </c>
    </row>
    <row r="403" spans="10:16" x14ac:dyDescent="0.25">
      <c r="J403" s="120">
        <v>401</v>
      </c>
      <c r="K403" s="141" t="s">
        <v>1185</v>
      </c>
      <c r="L403" s="142" t="s">
        <v>1138</v>
      </c>
      <c r="M403" s="101">
        <v>0.18224537037037036</v>
      </c>
      <c r="N403" s="97"/>
      <c r="O403" s="97"/>
      <c r="P403" s="102">
        <v>1075.0489013082688</v>
      </c>
    </row>
    <row r="404" spans="10:16" x14ac:dyDescent="0.25">
      <c r="J404" s="120">
        <v>402</v>
      </c>
      <c r="K404" s="141" t="s">
        <v>791</v>
      </c>
      <c r="L404" s="142" t="s">
        <v>812</v>
      </c>
      <c r="M404" s="101">
        <v>0.13777777777777778</v>
      </c>
      <c r="N404" s="97"/>
      <c r="O404" s="97"/>
      <c r="P404" s="102">
        <v>1074.7824260752686</v>
      </c>
    </row>
    <row r="405" spans="10:16" x14ac:dyDescent="0.25">
      <c r="J405" s="120">
        <v>403</v>
      </c>
      <c r="K405" s="141" t="s">
        <v>791</v>
      </c>
      <c r="L405" s="142" t="s">
        <v>813</v>
      </c>
      <c r="M405" s="101">
        <v>0.13780092592592594</v>
      </c>
      <c r="N405" s="97"/>
      <c r="O405" s="97"/>
      <c r="P405" s="102">
        <v>1074.6018814043337</v>
      </c>
    </row>
    <row r="406" spans="10:16" x14ac:dyDescent="0.25">
      <c r="J406" s="120">
        <v>404</v>
      </c>
      <c r="K406" s="141" t="s">
        <v>791</v>
      </c>
      <c r="L406" s="142" t="s">
        <v>814</v>
      </c>
      <c r="M406" s="101">
        <v>0.13782407407407407</v>
      </c>
      <c r="N406" s="97"/>
      <c r="O406" s="97"/>
      <c r="P406" s="102">
        <v>1074.4213973799126</v>
      </c>
    </row>
    <row r="407" spans="10:16" x14ac:dyDescent="0.25">
      <c r="J407" s="120">
        <v>405</v>
      </c>
      <c r="K407" s="141" t="s">
        <v>623</v>
      </c>
      <c r="L407" s="142" t="s">
        <v>656</v>
      </c>
      <c r="M407" s="101">
        <v>0.14079861111111111</v>
      </c>
      <c r="N407" s="97"/>
      <c r="O407" s="97"/>
      <c r="P407" s="102">
        <v>1074.4101931771474</v>
      </c>
    </row>
    <row r="408" spans="10:16" x14ac:dyDescent="0.25">
      <c r="J408" s="120">
        <v>406</v>
      </c>
      <c r="K408" s="141" t="s">
        <v>791</v>
      </c>
      <c r="L408" s="142" t="s">
        <v>815</v>
      </c>
      <c r="M408" s="101">
        <v>0.1378587962962963</v>
      </c>
      <c r="N408" s="97"/>
      <c r="O408" s="97"/>
      <c r="P408" s="102">
        <v>1074.1507849886659</v>
      </c>
    </row>
    <row r="409" spans="10:16" x14ac:dyDescent="0.25">
      <c r="J409" s="120">
        <v>407</v>
      </c>
      <c r="K409" s="141" t="s">
        <v>623</v>
      </c>
      <c r="L409" s="142" t="s">
        <v>657</v>
      </c>
      <c r="M409" s="101">
        <v>0.14105324074074074</v>
      </c>
      <c r="N409" s="97"/>
      <c r="O409" s="97"/>
      <c r="P409" s="102">
        <v>1072.4706654631984</v>
      </c>
    </row>
    <row r="410" spans="10:16" x14ac:dyDescent="0.25">
      <c r="J410" s="120">
        <v>408</v>
      </c>
      <c r="K410" s="141" t="s">
        <v>623</v>
      </c>
      <c r="L410" s="142" t="s">
        <v>658</v>
      </c>
      <c r="M410" s="101">
        <v>0.14115740740740743</v>
      </c>
      <c r="N410" s="97"/>
      <c r="O410" s="97"/>
      <c r="P410" s="102">
        <v>1071.6792390947851</v>
      </c>
    </row>
    <row r="411" spans="10:16" x14ac:dyDescent="0.25">
      <c r="J411" s="120">
        <v>409</v>
      </c>
      <c r="K411" s="141" t="s">
        <v>575</v>
      </c>
      <c r="L411" s="142" t="s">
        <v>606</v>
      </c>
      <c r="M411" s="143">
        <v>0.19337962962962962</v>
      </c>
      <c r="N411" s="144">
        <v>1043.3145798419919</v>
      </c>
      <c r="O411" s="142">
        <v>1.026</v>
      </c>
      <c r="P411" s="102">
        <v>1070.4407589178836</v>
      </c>
    </row>
    <row r="412" spans="10:16" x14ac:dyDescent="0.25">
      <c r="J412" s="120">
        <v>410</v>
      </c>
      <c r="K412" s="141" t="s">
        <v>506</v>
      </c>
      <c r="L412" s="142" t="s">
        <v>523</v>
      </c>
      <c r="M412" s="143">
        <v>0.20292824074074076</v>
      </c>
      <c r="N412" s="144">
        <v>1035.0025665887183</v>
      </c>
      <c r="O412" s="142">
        <v>1.034</v>
      </c>
      <c r="P412" s="102">
        <v>1070.1926538527348</v>
      </c>
    </row>
    <row r="413" spans="10:16" x14ac:dyDescent="0.25">
      <c r="J413" s="120">
        <v>411</v>
      </c>
      <c r="K413" s="141" t="s">
        <v>791</v>
      </c>
      <c r="L413" s="142" t="s">
        <v>816</v>
      </c>
      <c r="M413" s="101">
        <v>0.13872685185185185</v>
      </c>
      <c r="N413" s="97"/>
      <c r="O413" s="97"/>
      <c r="P413" s="102">
        <v>1067.4295010845985</v>
      </c>
    </row>
    <row r="414" spans="10:16" x14ac:dyDescent="0.25">
      <c r="J414" s="120">
        <v>412</v>
      </c>
      <c r="K414" s="141" t="s">
        <v>506</v>
      </c>
      <c r="L414" s="142" t="s">
        <v>524</v>
      </c>
      <c r="M414" s="143">
        <v>0.20359953703703704</v>
      </c>
      <c r="N414" s="144">
        <v>1031.590017622648</v>
      </c>
      <c r="O414" s="142">
        <v>1.034</v>
      </c>
      <c r="P414" s="102">
        <v>1066.664078221818</v>
      </c>
    </row>
    <row r="415" spans="10:16" x14ac:dyDescent="0.25">
      <c r="J415" s="120">
        <v>413</v>
      </c>
      <c r="K415" s="141" t="s">
        <v>623</v>
      </c>
      <c r="L415" s="142" t="s">
        <v>659</v>
      </c>
      <c r="M415" s="101">
        <v>0.14184027777777777</v>
      </c>
      <c r="N415" s="97"/>
      <c r="O415" s="97"/>
      <c r="P415" s="102">
        <v>1066.5197878416973</v>
      </c>
    </row>
    <row r="416" spans="10:16" x14ac:dyDescent="0.25">
      <c r="J416" s="120">
        <v>414</v>
      </c>
      <c r="K416" s="141" t="s">
        <v>623</v>
      </c>
      <c r="L416" s="142" t="s">
        <v>660</v>
      </c>
      <c r="M416" s="101">
        <v>0.14188657407407407</v>
      </c>
      <c r="N416" s="97"/>
      <c r="O416" s="97"/>
      <c r="P416" s="102">
        <v>1066.1717921527043</v>
      </c>
    </row>
    <row r="417" spans="10:16" x14ac:dyDescent="0.25">
      <c r="J417" s="120">
        <v>415</v>
      </c>
      <c r="K417" s="141" t="s">
        <v>575</v>
      </c>
      <c r="L417" s="142" t="s">
        <v>607</v>
      </c>
      <c r="M417" s="143">
        <v>0.19434027777777776</v>
      </c>
      <c r="N417" s="144">
        <v>1038.1573461973678</v>
      </c>
      <c r="O417" s="142">
        <v>1.026</v>
      </c>
      <c r="P417" s="102">
        <v>1065.1494371984993</v>
      </c>
    </row>
    <row r="418" spans="10:16" x14ac:dyDescent="0.25">
      <c r="J418" s="120">
        <v>416</v>
      </c>
      <c r="K418" s="141" t="s">
        <v>623</v>
      </c>
      <c r="L418" s="142" t="s">
        <v>661</v>
      </c>
      <c r="M418" s="101">
        <v>0.14203703703703704</v>
      </c>
      <c r="N418" s="97"/>
      <c r="O418" s="97"/>
      <c r="P418" s="102">
        <v>1065.042372881356</v>
      </c>
    </row>
    <row r="419" spans="10:16" x14ac:dyDescent="0.25">
      <c r="J419" s="120">
        <v>417</v>
      </c>
      <c r="K419" s="141" t="s">
        <v>671</v>
      </c>
      <c r="L419" s="142" t="s">
        <v>702</v>
      </c>
      <c r="M419" s="101">
        <v>0.13615740740740742</v>
      </c>
      <c r="N419" s="97"/>
      <c r="O419" s="97"/>
      <c r="P419" s="102">
        <v>1064.9229853791228</v>
      </c>
    </row>
    <row r="420" spans="10:16" x14ac:dyDescent="0.25">
      <c r="J420" s="120">
        <v>418</v>
      </c>
      <c r="K420" s="145" t="s">
        <v>448</v>
      </c>
      <c r="L420" s="142" t="s">
        <v>469</v>
      </c>
      <c r="M420" s="101">
        <v>0.24557870370370372</v>
      </c>
      <c r="N420" s="97"/>
      <c r="O420" s="97"/>
      <c r="P420" s="102">
        <v>1063.6928551230087</v>
      </c>
    </row>
    <row r="421" spans="10:16" x14ac:dyDescent="0.25">
      <c r="J421" s="120">
        <v>419</v>
      </c>
      <c r="K421" s="141" t="s">
        <v>506</v>
      </c>
      <c r="L421" s="142" t="s">
        <v>525</v>
      </c>
      <c r="M421" s="143">
        <v>0.20431712962962964</v>
      </c>
      <c r="N421" s="144">
        <v>1027.9669178043391</v>
      </c>
      <c r="O421" s="142">
        <v>1.034</v>
      </c>
      <c r="P421" s="102">
        <v>1062.9177930096866</v>
      </c>
    </row>
    <row r="422" spans="10:16" x14ac:dyDescent="0.25">
      <c r="J422" s="120">
        <v>420</v>
      </c>
      <c r="K422" s="141" t="s">
        <v>1185</v>
      </c>
      <c r="L422" s="142" t="s">
        <v>1139</v>
      </c>
      <c r="M422" s="101">
        <v>0.18437499999999998</v>
      </c>
      <c r="N422" s="97"/>
      <c r="O422" s="97"/>
      <c r="P422" s="102">
        <v>1062.6315128688011</v>
      </c>
    </row>
    <row r="423" spans="10:16" x14ac:dyDescent="0.25">
      <c r="J423" s="120">
        <v>421</v>
      </c>
      <c r="K423" s="141" t="s">
        <v>671</v>
      </c>
      <c r="L423" s="142" t="s">
        <v>703</v>
      </c>
      <c r="M423" s="101">
        <v>0.13645833333333332</v>
      </c>
      <c r="N423" s="97"/>
      <c r="O423" s="97"/>
      <c r="P423" s="102">
        <v>1062.5745547073793</v>
      </c>
    </row>
    <row r="424" spans="10:16" x14ac:dyDescent="0.25">
      <c r="J424" s="120">
        <v>422</v>
      </c>
      <c r="K424" s="141" t="s">
        <v>506</v>
      </c>
      <c r="L424" s="142" t="s">
        <v>526</v>
      </c>
      <c r="M424" s="143">
        <v>0.208125</v>
      </c>
      <c r="N424" s="144">
        <v>1009.1591591591591</v>
      </c>
      <c r="O424" s="142" t="s">
        <v>115</v>
      </c>
      <c r="P424" s="102">
        <v>1062</v>
      </c>
    </row>
    <row r="425" spans="10:16" x14ac:dyDescent="0.25">
      <c r="J425" s="120">
        <v>423</v>
      </c>
      <c r="K425" s="141" t="s">
        <v>791</v>
      </c>
      <c r="L425" s="142" t="s">
        <v>817</v>
      </c>
      <c r="M425" s="101">
        <v>0.13947916666666668</v>
      </c>
      <c r="N425" s="97"/>
      <c r="O425" s="97"/>
      <c r="P425" s="102">
        <v>1061.6720604099244</v>
      </c>
    </row>
    <row r="426" spans="10:16" x14ac:dyDescent="0.25">
      <c r="J426" s="120">
        <v>424</v>
      </c>
      <c r="K426" s="141" t="s">
        <v>575</v>
      </c>
      <c r="L426" s="142" t="s">
        <v>608</v>
      </c>
      <c r="M426" s="143">
        <v>0.19503472222222221</v>
      </c>
      <c r="N426" s="144">
        <v>1034.4608628568039</v>
      </c>
      <c r="O426" s="142">
        <v>1.026</v>
      </c>
      <c r="P426" s="102">
        <v>1061.3568452910808</v>
      </c>
    </row>
    <row r="427" spans="10:16" x14ac:dyDescent="0.25">
      <c r="J427" s="120">
        <v>425</v>
      </c>
      <c r="K427" s="141" t="s">
        <v>1185</v>
      </c>
      <c r="L427" s="142" t="s">
        <v>1140</v>
      </c>
      <c r="M427" s="101">
        <v>0.18460648148148148</v>
      </c>
      <c r="N427" s="97"/>
      <c r="O427" s="97"/>
      <c r="P427" s="102">
        <v>1061.2990595611284</v>
      </c>
    </row>
    <row r="428" spans="10:16" x14ac:dyDescent="0.25">
      <c r="J428" s="120">
        <v>426</v>
      </c>
      <c r="K428" s="141" t="s">
        <v>623</v>
      </c>
      <c r="L428" s="142" t="s">
        <v>662</v>
      </c>
      <c r="M428" s="101">
        <v>0.14261574074074074</v>
      </c>
      <c r="N428" s="97"/>
      <c r="O428" s="97"/>
      <c r="P428" s="102">
        <v>1060.7206622301574</v>
      </c>
    </row>
    <row r="429" spans="10:16" x14ac:dyDescent="0.25">
      <c r="J429" s="120">
        <v>427</v>
      </c>
      <c r="K429" s="145" t="s">
        <v>448</v>
      </c>
      <c r="L429" s="142" t="s">
        <v>470</v>
      </c>
      <c r="M429" s="101">
        <v>0.24636574074074072</v>
      </c>
      <c r="N429" s="97"/>
      <c r="O429" s="97"/>
      <c r="P429" s="102">
        <v>1060.2947947007424</v>
      </c>
    </row>
    <row r="430" spans="10:16" x14ac:dyDescent="0.25">
      <c r="J430" s="120">
        <v>428</v>
      </c>
      <c r="K430" s="141" t="s">
        <v>623</v>
      </c>
      <c r="L430" s="142" t="s">
        <v>663</v>
      </c>
      <c r="M430" s="101">
        <v>0.14275462962962962</v>
      </c>
      <c r="N430" s="97"/>
      <c r="O430" s="97"/>
      <c r="P430" s="102">
        <v>1059.6886654775419</v>
      </c>
    </row>
    <row r="431" spans="10:16" x14ac:dyDescent="0.25">
      <c r="J431" s="120">
        <v>429</v>
      </c>
      <c r="K431" s="141" t="s">
        <v>575</v>
      </c>
      <c r="L431" s="142" t="s">
        <v>609</v>
      </c>
      <c r="M431" s="143">
        <v>0.19539351851851852</v>
      </c>
      <c r="N431" s="144">
        <v>1032.5613079019074</v>
      </c>
      <c r="O431" s="142">
        <v>1.026</v>
      </c>
      <c r="P431" s="102">
        <v>1059.407901907357</v>
      </c>
    </row>
    <row r="432" spans="10:16" x14ac:dyDescent="0.25">
      <c r="J432" s="120">
        <v>430</v>
      </c>
      <c r="K432" s="141" t="s">
        <v>671</v>
      </c>
      <c r="L432" s="142" t="s">
        <v>704</v>
      </c>
      <c r="M432" s="101">
        <v>0.13688657407407409</v>
      </c>
      <c r="N432" s="97"/>
      <c r="O432" s="97"/>
      <c r="P432" s="102">
        <v>1059.2503593472561</v>
      </c>
    </row>
    <row r="433" spans="10:16" x14ac:dyDescent="0.25">
      <c r="J433" s="120">
        <v>431</v>
      </c>
      <c r="K433" s="141" t="s">
        <v>671</v>
      </c>
      <c r="L433" s="142" t="s">
        <v>705</v>
      </c>
      <c r="M433" s="101">
        <v>0.13700231481481481</v>
      </c>
      <c r="N433" s="97"/>
      <c r="O433" s="97"/>
      <c r="P433" s="102">
        <v>1058.3554954802737</v>
      </c>
    </row>
    <row r="434" spans="10:16" x14ac:dyDescent="0.25">
      <c r="J434" s="120">
        <v>432</v>
      </c>
      <c r="K434" s="141" t="s">
        <v>506</v>
      </c>
      <c r="L434" s="142" t="s">
        <v>527</v>
      </c>
      <c r="M434" s="143">
        <v>0.20520833333333333</v>
      </c>
      <c r="N434" s="144">
        <v>1023.5025380710661</v>
      </c>
      <c r="O434" s="142">
        <v>1.034</v>
      </c>
      <c r="P434" s="102">
        <v>1058.3016243654824</v>
      </c>
    </row>
    <row r="435" spans="10:16" x14ac:dyDescent="0.25">
      <c r="J435" s="120">
        <v>433</v>
      </c>
      <c r="K435" s="141" t="s">
        <v>575</v>
      </c>
      <c r="L435" s="142" t="s">
        <v>610</v>
      </c>
      <c r="M435" s="143">
        <v>0.19574074074074074</v>
      </c>
      <c r="N435" s="144">
        <v>1030.7296594134343</v>
      </c>
      <c r="O435" s="142">
        <v>1.026</v>
      </c>
      <c r="P435" s="102">
        <v>1057.5286305581835</v>
      </c>
    </row>
    <row r="436" spans="10:16" x14ac:dyDescent="0.25">
      <c r="J436" s="120">
        <v>434</v>
      </c>
      <c r="K436" s="141" t="s">
        <v>671</v>
      </c>
      <c r="L436" s="142" t="s">
        <v>706</v>
      </c>
      <c r="M436" s="101">
        <v>0.13724537037037035</v>
      </c>
      <c r="N436" s="97"/>
      <c r="O436" s="97"/>
      <c r="P436" s="102">
        <v>1056.481194130545</v>
      </c>
    </row>
    <row r="437" spans="10:16" x14ac:dyDescent="0.25">
      <c r="J437" s="120">
        <v>435</v>
      </c>
      <c r="K437" s="141" t="s">
        <v>506</v>
      </c>
      <c r="L437" s="142" t="s">
        <v>528</v>
      </c>
      <c r="M437" s="143">
        <v>0.20562500000000003</v>
      </c>
      <c r="N437" s="144">
        <v>1021.4285714285713</v>
      </c>
      <c r="O437" s="142">
        <v>1.034</v>
      </c>
      <c r="P437" s="102">
        <v>1056.1571428571428</v>
      </c>
    </row>
    <row r="438" spans="10:16" x14ac:dyDescent="0.25">
      <c r="J438" s="120">
        <v>436</v>
      </c>
      <c r="K438" s="141" t="s">
        <v>671</v>
      </c>
      <c r="L438" s="142" t="s">
        <v>707</v>
      </c>
      <c r="M438" s="101">
        <v>0.13730324074074074</v>
      </c>
      <c r="N438" s="97"/>
      <c r="O438" s="97"/>
      <c r="P438" s="102">
        <v>1056.0359099721825</v>
      </c>
    </row>
    <row r="439" spans="10:16" x14ac:dyDescent="0.25">
      <c r="J439" s="120">
        <v>437</v>
      </c>
      <c r="K439" s="141" t="s">
        <v>623</v>
      </c>
      <c r="L439" s="142" t="s">
        <v>664</v>
      </c>
      <c r="M439" s="101">
        <v>0.14326388888888889</v>
      </c>
      <c r="N439" s="97"/>
      <c r="O439" s="97"/>
      <c r="P439" s="102">
        <v>1055.9217967361449</v>
      </c>
    </row>
    <row r="440" spans="10:16" x14ac:dyDescent="0.25">
      <c r="J440" s="120">
        <v>438</v>
      </c>
      <c r="K440" s="141" t="s">
        <v>575</v>
      </c>
      <c r="L440" s="142" t="s">
        <v>611</v>
      </c>
      <c r="M440" s="143">
        <v>0.19621527777777778</v>
      </c>
      <c r="N440" s="144">
        <v>1028.2368902259186</v>
      </c>
      <c r="O440" s="142">
        <v>1.026</v>
      </c>
      <c r="P440" s="102">
        <v>1054.9710493717926</v>
      </c>
    </row>
    <row r="441" spans="10:16" x14ac:dyDescent="0.25">
      <c r="J441" s="120">
        <v>439</v>
      </c>
      <c r="K441" s="141" t="s">
        <v>671</v>
      </c>
      <c r="L441" s="142" t="s">
        <v>708</v>
      </c>
      <c r="M441" s="101">
        <v>0.13744212962962962</v>
      </c>
      <c r="N441" s="97"/>
      <c r="O441" s="97"/>
      <c r="P441" s="102">
        <v>1054.9687578947369</v>
      </c>
    </row>
    <row r="442" spans="10:16" x14ac:dyDescent="0.25">
      <c r="J442" s="120">
        <v>440</v>
      </c>
      <c r="K442" s="141" t="s">
        <v>671</v>
      </c>
      <c r="L442" s="142" t="s">
        <v>709</v>
      </c>
      <c r="M442" s="101">
        <v>0.1376273148148148</v>
      </c>
      <c r="N442" s="97"/>
      <c r="O442" s="97"/>
      <c r="P442" s="102">
        <v>1053.549238920192</v>
      </c>
    </row>
    <row r="443" spans="10:16" x14ac:dyDescent="0.25">
      <c r="J443" s="120">
        <v>441</v>
      </c>
      <c r="K443" s="141" t="s">
        <v>671</v>
      </c>
      <c r="L443" s="142" t="s">
        <v>710</v>
      </c>
      <c r="M443" s="101">
        <v>0.13775462962962962</v>
      </c>
      <c r="N443" s="97"/>
      <c r="O443" s="97"/>
      <c r="P443" s="102">
        <v>1052.5755335237777</v>
      </c>
    </row>
    <row r="444" spans="10:16" x14ac:dyDescent="0.25">
      <c r="J444" s="120">
        <v>442</v>
      </c>
      <c r="K444" s="141" t="s">
        <v>1185</v>
      </c>
      <c r="L444" s="142" t="s">
        <v>1141</v>
      </c>
      <c r="M444" s="101">
        <v>0.18633101851851852</v>
      </c>
      <c r="N444" s="97"/>
      <c r="O444" s="97"/>
      <c r="P444" s="102">
        <v>1051.476489222933</v>
      </c>
    </row>
    <row r="445" spans="10:16" x14ac:dyDescent="0.25">
      <c r="J445" s="120">
        <v>443</v>
      </c>
      <c r="K445" s="145" t="s">
        <v>448</v>
      </c>
      <c r="L445" s="142" t="s">
        <v>471</v>
      </c>
      <c r="M445" s="101">
        <v>0.24846064814814817</v>
      </c>
      <c r="N445" s="97"/>
      <c r="O445" s="97"/>
      <c r="P445" s="102">
        <v>1051.3548702659896</v>
      </c>
    </row>
    <row r="446" spans="10:16" x14ac:dyDescent="0.25">
      <c r="J446" s="120">
        <v>444</v>
      </c>
      <c r="K446" s="141" t="s">
        <v>575</v>
      </c>
      <c r="L446" s="142" t="s">
        <v>612</v>
      </c>
      <c r="M446" s="143">
        <v>0.19690972222222222</v>
      </c>
      <c r="N446" s="144">
        <v>1024.6105919003114</v>
      </c>
      <c r="O446" s="142">
        <v>1.026</v>
      </c>
      <c r="P446" s="102">
        <v>1051.2504672897196</v>
      </c>
    </row>
    <row r="447" spans="10:16" x14ac:dyDescent="0.25">
      <c r="J447" s="120">
        <v>445</v>
      </c>
      <c r="K447" s="141" t="s">
        <v>791</v>
      </c>
      <c r="L447" s="142" t="s">
        <v>818</v>
      </c>
      <c r="M447" s="101">
        <v>0.14099537037037038</v>
      </c>
      <c r="N447" s="97"/>
      <c r="O447" s="97"/>
      <c r="P447" s="102">
        <v>1050.2552946970939</v>
      </c>
    </row>
    <row r="448" spans="10:16" x14ac:dyDescent="0.25">
      <c r="J448" s="120">
        <v>446</v>
      </c>
      <c r="K448" s="141" t="s">
        <v>575</v>
      </c>
      <c r="L448" s="142" t="s">
        <v>613</v>
      </c>
      <c r="M448" s="143">
        <v>0.19710648148148149</v>
      </c>
      <c r="N448" s="144">
        <v>1023.5877862595419</v>
      </c>
      <c r="O448" s="142">
        <v>1.026</v>
      </c>
      <c r="P448" s="102">
        <v>1050.2010687022901</v>
      </c>
    </row>
    <row r="449" spans="10:16" x14ac:dyDescent="0.25">
      <c r="J449" s="120">
        <v>447</v>
      </c>
      <c r="K449" s="141" t="s">
        <v>671</v>
      </c>
      <c r="L449" s="142" t="s">
        <v>711</v>
      </c>
      <c r="M449" s="101">
        <v>0.1380902777777778</v>
      </c>
      <c r="N449" s="97"/>
      <c r="O449" s="97"/>
      <c r="P449" s="102">
        <v>1050.017098315313</v>
      </c>
    </row>
    <row r="450" spans="10:16" x14ac:dyDescent="0.25">
      <c r="J450" s="120">
        <v>448</v>
      </c>
      <c r="K450" s="141" t="s">
        <v>1185</v>
      </c>
      <c r="L450" s="142" t="s">
        <v>1075</v>
      </c>
      <c r="M450" s="101">
        <v>0.18694444444444444</v>
      </c>
      <c r="N450" s="97"/>
      <c r="O450" s="97"/>
      <c r="P450" s="102">
        <v>1048.0262506191184</v>
      </c>
    </row>
    <row r="451" spans="10:16" x14ac:dyDescent="0.25">
      <c r="J451" s="120">
        <v>449</v>
      </c>
      <c r="K451" s="141" t="s">
        <v>1185</v>
      </c>
      <c r="L451" s="142" t="s">
        <v>1143</v>
      </c>
      <c r="M451" s="101">
        <v>0.18695601851851851</v>
      </c>
      <c r="N451" s="97"/>
      <c r="O451" s="97"/>
      <c r="P451" s="102">
        <v>1047.961369405064</v>
      </c>
    </row>
    <row r="452" spans="10:16" x14ac:dyDescent="0.25">
      <c r="J452" s="120">
        <v>450</v>
      </c>
      <c r="K452" s="141" t="s">
        <v>1185</v>
      </c>
      <c r="L452" s="142" t="s">
        <v>1142</v>
      </c>
      <c r="M452" s="101">
        <v>0.18695601851851851</v>
      </c>
      <c r="N452" s="97"/>
      <c r="O452" s="97"/>
      <c r="P452" s="102">
        <v>1047.961369405064</v>
      </c>
    </row>
    <row r="453" spans="10:16" x14ac:dyDescent="0.25">
      <c r="J453" s="120">
        <v>451</v>
      </c>
      <c r="K453" s="145" t="s">
        <v>448</v>
      </c>
      <c r="L453" s="142" t="s">
        <v>472</v>
      </c>
      <c r="M453" s="101">
        <v>0.24952546296296296</v>
      </c>
      <c r="N453" s="97"/>
      <c r="O453" s="97"/>
      <c r="P453" s="102">
        <v>1046.8683612412449</v>
      </c>
    </row>
    <row r="454" spans="10:16" x14ac:dyDescent="0.25">
      <c r="J454" s="120">
        <v>452</v>
      </c>
      <c r="K454" s="141" t="s">
        <v>1185</v>
      </c>
      <c r="L454" s="142" t="s">
        <v>1144</v>
      </c>
      <c r="M454" s="101">
        <v>0.18725694444444443</v>
      </c>
      <c r="N454" s="97"/>
      <c r="O454" s="97"/>
      <c r="P454" s="102">
        <v>1046.2772730082206</v>
      </c>
    </row>
    <row r="455" spans="10:16" x14ac:dyDescent="0.25">
      <c r="J455" s="120">
        <v>453</v>
      </c>
      <c r="K455" s="141" t="s">
        <v>1185</v>
      </c>
      <c r="L455" s="142" t="s">
        <v>1145</v>
      </c>
      <c r="M455" s="101">
        <v>0.18751157407407407</v>
      </c>
      <c r="N455" s="97"/>
      <c r="O455" s="97"/>
      <c r="P455" s="102">
        <v>1044.8564903401025</v>
      </c>
    </row>
    <row r="456" spans="10:16" x14ac:dyDescent="0.25">
      <c r="J456" s="120">
        <v>454</v>
      </c>
      <c r="K456" s="141" t="s">
        <v>671</v>
      </c>
      <c r="L456" s="142" t="s">
        <v>712</v>
      </c>
      <c r="M456" s="101">
        <v>0.13878472222222224</v>
      </c>
      <c r="N456" s="97"/>
      <c r="O456" s="97"/>
      <c r="P456" s="102">
        <v>1044.763072304228</v>
      </c>
    </row>
    <row r="457" spans="10:16" x14ac:dyDescent="0.25">
      <c r="J457" s="120">
        <v>455</v>
      </c>
      <c r="K457" s="141" t="s">
        <v>1185</v>
      </c>
      <c r="L457" s="142" t="s">
        <v>1146</v>
      </c>
      <c r="M457" s="101">
        <v>0.18769675925925924</v>
      </c>
      <c r="N457" s="97"/>
      <c r="O457" s="97"/>
      <c r="P457" s="102">
        <v>1043.8256150952705</v>
      </c>
    </row>
    <row r="458" spans="10:16" x14ac:dyDescent="0.25">
      <c r="J458" s="120">
        <v>456</v>
      </c>
      <c r="K458" s="145" t="s">
        <v>448</v>
      </c>
      <c r="L458" s="142" t="s">
        <v>473</v>
      </c>
      <c r="M458" s="101">
        <v>0.25035879629629626</v>
      </c>
      <c r="N458" s="97"/>
      <c r="O458" s="97"/>
      <c r="P458" s="102">
        <v>1043.3838010263048</v>
      </c>
    </row>
    <row r="459" spans="10:16" x14ac:dyDescent="0.25">
      <c r="J459" s="120">
        <v>457</v>
      </c>
      <c r="K459" s="141" t="s">
        <v>791</v>
      </c>
      <c r="L459" s="142" t="s">
        <v>819</v>
      </c>
      <c r="M459" s="101">
        <v>0.14200231481481482</v>
      </c>
      <c r="N459" s="97"/>
      <c r="O459" s="97"/>
      <c r="P459" s="102">
        <v>1042.8078898035699</v>
      </c>
    </row>
    <row r="460" spans="10:16" x14ac:dyDescent="0.25">
      <c r="J460" s="120">
        <v>458</v>
      </c>
      <c r="K460" s="141" t="s">
        <v>671</v>
      </c>
      <c r="L460" s="142" t="s">
        <v>713</v>
      </c>
      <c r="M460" s="101">
        <v>0.13906250000000001</v>
      </c>
      <c r="N460" s="97"/>
      <c r="O460" s="97"/>
      <c r="P460" s="102">
        <v>1042.6761548064919</v>
      </c>
    </row>
    <row r="461" spans="10:16" x14ac:dyDescent="0.25">
      <c r="J461" s="120">
        <v>459</v>
      </c>
      <c r="K461" s="141" t="s">
        <v>575</v>
      </c>
      <c r="L461" s="142" t="s">
        <v>614</v>
      </c>
      <c r="M461" s="143">
        <v>0.1986111111111111</v>
      </c>
      <c r="N461" s="144">
        <v>1015.8333333333334</v>
      </c>
      <c r="O461" s="142">
        <v>1.026</v>
      </c>
      <c r="P461" s="102">
        <v>1042.2450000000001</v>
      </c>
    </row>
    <row r="462" spans="10:16" x14ac:dyDescent="0.25">
      <c r="J462" s="120">
        <v>460</v>
      </c>
      <c r="K462" s="141" t="s">
        <v>575</v>
      </c>
      <c r="L462" s="142" t="s">
        <v>615</v>
      </c>
      <c r="M462" s="143">
        <v>0.19862268518518519</v>
      </c>
      <c r="N462" s="144">
        <v>1015.7741390361866</v>
      </c>
      <c r="O462" s="142">
        <v>1.026</v>
      </c>
      <c r="P462" s="102">
        <v>1042.1842666511275</v>
      </c>
    </row>
    <row r="463" spans="10:16" x14ac:dyDescent="0.25">
      <c r="J463" s="120">
        <v>461</v>
      </c>
      <c r="K463" s="141" t="s">
        <v>1185</v>
      </c>
      <c r="L463" s="142" t="s">
        <v>1147</v>
      </c>
      <c r="M463" s="101">
        <v>0.18802083333333333</v>
      </c>
      <c r="N463" s="97"/>
      <c r="O463" s="97"/>
      <c r="P463" s="102">
        <v>1042.0264696829793</v>
      </c>
    </row>
    <row r="464" spans="10:16" x14ac:dyDescent="0.25">
      <c r="J464" s="120">
        <v>462</v>
      </c>
      <c r="K464" s="145" t="s">
        <v>448</v>
      </c>
      <c r="L464" s="142" t="s">
        <v>475</v>
      </c>
      <c r="M464" s="101">
        <v>0.25078703703703703</v>
      </c>
      <c r="N464" s="97"/>
      <c r="O464" s="97"/>
      <c r="P464" s="102">
        <v>1041.6021321764813</v>
      </c>
    </row>
    <row r="465" spans="10:16" x14ac:dyDescent="0.25">
      <c r="J465" s="120">
        <v>463</v>
      </c>
      <c r="K465" s="141" t="s">
        <v>791</v>
      </c>
      <c r="L465" s="142" t="s">
        <v>820</v>
      </c>
      <c r="M465" s="101">
        <v>0.14217592592592593</v>
      </c>
      <c r="N465" s="97"/>
      <c r="O465" s="97"/>
      <c r="P465" s="102">
        <v>1041.5345164441549</v>
      </c>
    </row>
    <row r="466" spans="10:16" x14ac:dyDescent="0.25">
      <c r="J466" s="120">
        <v>464</v>
      </c>
      <c r="K466" s="141" t="s">
        <v>575</v>
      </c>
      <c r="L466" s="142" t="s">
        <v>616</v>
      </c>
      <c r="M466" s="143">
        <v>0.1988425925925926</v>
      </c>
      <c r="N466" s="144">
        <v>1014.65075669383</v>
      </c>
      <c r="O466" s="142">
        <v>1.026</v>
      </c>
      <c r="P466" s="102">
        <v>1041.0316763678695</v>
      </c>
    </row>
    <row r="467" spans="10:16" x14ac:dyDescent="0.25">
      <c r="J467" s="120">
        <v>465</v>
      </c>
      <c r="K467" s="141" t="s">
        <v>575</v>
      </c>
      <c r="L467" s="142" t="s">
        <v>617</v>
      </c>
      <c r="M467" s="143">
        <v>0.19894675925925928</v>
      </c>
      <c r="N467" s="144">
        <v>1014.1194950258886</v>
      </c>
      <c r="O467" s="142">
        <v>1.026</v>
      </c>
      <c r="P467" s="102">
        <v>1040.4866018965618</v>
      </c>
    </row>
    <row r="468" spans="10:16" x14ac:dyDescent="0.25">
      <c r="J468" s="120">
        <v>466</v>
      </c>
      <c r="K468" s="141" t="s">
        <v>623</v>
      </c>
      <c r="L468" s="142" t="s">
        <v>665</v>
      </c>
      <c r="M468" s="101">
        <v>0.1454398148148148</v>
      </c>
      <c r="N468" s="97"/>
      <c r="O468" s="97"/>
      <c r="P468" s="102">
        <v>1040.1241445169505</v>
      </c>
    </row>
    <row r="469" spans="10:16" x14ac:dyDescent="0.25">
      <c r="J469" s="120">
        <v>467</v>
      </c>
      <c r="K469" s="141" t="s">
        <v>1185</v>
      </c>
      <c r="L469" s="142" t="s">
        <v>1148</v>
      </c>
      <c r="M469" s="101">
        <v>0.18862268518518518</v>
      </c>
      <c r="N469" s="97"/>
      <c r="O469" s="97"/>
      <c r="P469" s="102">
        <v>1038.7016015217523</v>
      </c>
    </row>
    <row r="470" spans="10:16" x14ac:dyDescent="0.25">
      <c r="J470" s="120">
        <v>468</v>
      </c>
      <c r="K470" s="141" t="s">
        <v>1185</v>
      </c>
      <c r="L470" s="142" t="s">
        <v>1149</v>
      </c>
      <c r="M470" s="101">
        <v>0.18864583333333332</v>
      </c>
      <c r="N470" s="97"/>
      <c r="O470" s="97"/>
      <c r="P470" s="102">
        <v>1038.5741456531075</v>
      </c>
    </row>
    <row r="471" spans="10:16" x14ac:dyDescent="0.25">
      <c r="J471" s="120">
        <v>469</v>
      </c>
      <c r="K471" s="141" t="s">
        <v>1185</v>
      </c>
      <c r="L471" s="142" t="s">
        <v>1150</v>
      </c>
      <c r="M471" s="101">
        <v>0.18869212962962964</v>
      </c>
      <c r="N471" s="97"/>
      <c r="O471" s="97"/>
      <c r="P471" s="102">
        <v>1038.3193277310922</v>
      </c>
    </row>
    <row r="472" spans="10:16" x14ac:dyDescent="0.25">
      <c r="J472" s="120">
        <v>470</v>
      </c>
      <c r="K472" s="141" t="s">
        <v>623</v>
      </c>
      <c r="L472" s="142" t="s">
        <v>666</v>
      </c>
      <c r="M472" s="101">
        <v>0.14572916666666666</v>
      </c>
      <c r="N472" s="97"/>
      <c r="O472" s="97"/>
      <c r="P472" s="102">
        <v>1038.0589309824479</v>
      </c>
    </row>
    <row r="473" spans="10:16" x14ac:dyDescent="0.25">
      <c r="J473" s="120">
        <v>471</v>
      </c>
      <c r="K473" s="141" t="s">
        <v>791</v>
      </c>
      <c r="L473" s="142" t="s">
        <v>821</v>
      </c>
      <c r="M473" s="101">
        <v>0.14306712962962961</v>
      </c>
      <c r="N473" s="97"/>
      <c r="O473" s="97"/>
      <c r="P473" s="102">
        <v>1035.0465172720653</v>
      </c>
    </row>
    <row r="474" spans="10:16" x14ac:dyDescent="0.25">
      <c r="J474" s="120">
        <v>472</v>
      </c>
      <c r="K474" s="141" t="s">
        <v>506</v>
      </c>
      <c r="L474" s="142" t="s">
        <v>530</v>
      </c>
      <c r="M474" s="143">
        <v>0.20982638888888891</v>
      </c>
      <c r="N474" s="144">
        <v>1000.976336256826</v>
      </c>
      <c r="O474" s="142">
        <v>1.034</v>
      </c>
      <c r="P474" s="102">
        <v>1035.0095316895581</v>
      </c>
    </row>
    <row r="475" spans="10:16" x14ac:dyDescent="0.25">
      <c r="J475" s="120">
        <v>473</v>
      </c>
      <c r="K475" s="141" t="s">
        <v>791</v>
      </c>
      <c r="L475" s="142" t="s">
        <v>822</v>
      </c>
      <c r="M475" s="101">
        <v>0.14309027777777777</v>
      </c>
      <c r="N475" s="97"/>
      <c r="O475" s="97"/>
      <c r="P475" s="102">
        <v>1034.8790746582545</v>
      </c>
    </row>
    <row r="476" spans="10:16" x14ac:dyDescent="0.25">
      <c r="J476" s="120">
        <v>474</v>
      </c>
      <c r="K476" s="141" t="s">
        <v>575</v>
      </c>
      <c r="L476" s="142" t="s">
        <v>618</v>
      </c>
      <c r="M476" s="143">
        <v>0.20010416666666667</v>
      </c>
      <c r="N476" s="144">
        <v>1008.2538029961247</v>
      </c>
      <c r="O476" s="142">
        <v>1.026</v>
      </c>
      <c r="P476" s="102">
        <v>1034.468401874024</v>
      </c>
    </row>
    <row r="477" spans="10:16" x14ac:dyDescent="0.25">
      <c r="J477" s="120">
        <v>475</v>
      </c>
      <c r="K477" s="141" t="s">
        <v>506</v>
      </c>
      <c r="L477" s="142" t="s">
        <v>531</v>
      </c>
      <c r="M477" s="143">
        <v>0.20998842592592593</v>
      </c>
      <c r="N477" s="144">
        <v>1000.2039354020834</v>
      </c>
      <c r="O477" s="142">
        <v>1.034</v>
      </c>
      <c r="P477" s="102">
        <v>1034.2108692057543</v>
      </c>
    </row>
    <row r="478" spans="10:16" x14ac:dyDescent="0.25">
      <c r="J478" s="120">
        <v>476</v>
      </c>
      <c r="K478" s="141" t="s">
        <v>506</v>
      </c>
      <c r="L478" s="142" t="s">
        <v>532</v>
      </c>
      <c r="M478" s="143">
        <v>0.21011574074074071</v>
      </c>
      <c r="N478" s="144">
        <v>999.59788476368863</v>
      </c>
      <c r="O478" s="142">
        <v>1.034</v>
      </c>
      <c r="P478" s="102">
        <v>1033.5842128456541</v>
      </c>
    </row>
    <row r="479" spans="10:16" x14ac:dyDescent="0.25">
      <c r="J479" s="120">
        <v>477</v>
      </c>
      <c r="K479" s="141" t="s">
        <v>623</v>
      </c>
      <c r="L479" s="142" t="s">
        <v>667</v>
      </c>
      <c r="M479" s="101">
        <v>0.14659722222222224</v>
      </c>
      <c r="N479" s="97"/>
      <c r="O479" s="97"/>
      <c r="P479" s="102">
        <v>1031.912205905574</v>
      </c>
    </row>
    <row r="480" spans="10:16" x14ac:dyDescent="0.25">
      <c r="J480" s="120">
        <v>478</v>
      </c>
      <c r="K480" s="141" t="s">
        <v>506</v>
      </c>
      <c r="L480" s="142" t="s">
        <v>533</v>
      </c>
      <c r="M480" s="143">
        <v>0.21068287037037037</v>
      </c>
      <c r="N480" s="144">
        <v>996.9071032247432</v>
      </c>
      <c r="O480" s="142">
        <v>1.034</v>
      </c>
      <c r="P480" s="102">
        <v>1030.8019447343845</v>
      </c>
    </row>
    <row r="481" spans="10:16" x14ac:dyDescent="0.25">
      <c r="J481" s="120">
        <v>479</v>
      </c>
      <c r="K481" s="141" t="s">
        <v>1185</v>
      </c>
      <c r="L481" s="142" t="s">
        <v>1151</v>
      </c>
      <c r="M481" s="101">
        <v>0.19013888888888889</v>
      </c>
      <c r="N481" s="97"/>
      <c r="O481" s="97"/>
      <c r="P481" s="102">
        <v>1030.4187971755539</v>
      </c>
    </row>
    <row r="482" spans="10:16" x14ac:dyDescent="0.25">
      <c r="J482" s="120">
        <v>480</v>
      </c>
      <c r="K482" s="141" t="s">
        <v>506</v>
      </c>
      <c r="L482" s="142" t="s">
        <v>534</v>
      </c>
      <c r="M482" s="143">
        <v>0.21090277777777777</v>
      </c>
      <c r="N482" s="144">
        <v>995.86763253210404</v>
      </c>
      <c r="O482" s="142">
        <v>1.034</v>
      </c>
      <c r="P482" s="102">
        <v>1029.7271320381956</v>
      </c>
    </row>
    <row r="483" spans="10:16" x14ac:dyDescent="0.25">
      <c r="J483" s="120">
        <v>481</v>
      </c>
      <c r="K483" s="141" t="s">
        <v>1185</v>
      </c>
      <c r="L483" s="142" t="s">
        <v>1152</v>
      </c>
      <c r="M483" s="101">
        <v>0.19033564814814816</v>
      </c>
      <c r="N483" s="97"/>
      <c r="O483" s="97"/>
      <c r="P483" s="102">
        <v>1029.3536029188201</v>
      </c>
    </row>
    <row r="484" spans="10:16" x14ac:dyDescent="0.25">
      <c r="J484" s="120">
        <v>482</v>
      </c>
      <c r="K484" s="141" t="s">
        <v>506</v>
      </c>
      <c r="L484" s="142" t="s">
        <v>535</v>
      </c>
      <c r="M484" s="143">
        <v>0.21106481481481479</v>
      </c>
      <c r="N484" s="144">
        <v>995.1030927835053</v>
      </c>
      <c r="O484" s="142">
        <v>1.034</v>
      </c>
      <c r="P484" s="102">
        <v>1028.9365979381446</v>
      </c>
    </row>
    <row r="485" spans="10:16" x14ac:dyDescent="0.25">
      <c r="J485" s="120">
        <v>483</v>
      </c>
      <c r="K485" s="145" t="s">
        <v>448</v>
      </c>
      <c r="L485" s="142" t="s">
        <v>476</v>
      </c>
      <c r="M485" s="101">
        <v>0.25403935185185184</v>
      </c>
      <c r="N485" s="97"/>
      <c r="O485" s="97"/>
      <c r="P485" s="102">
        <v>1028.2671192309444</v>
      </c>
    </row>
    <row r="486" spans="10:16" x14ac:dyDescent="0.25">
      <c r="J486" s="120">
        <v>484</v>
      </c>
      <c r="K486" s="141" t="s">
        <v>575</v>
      </c>
      <c r="L486" s="142" t="s">
        <v>619</v>
      </c>
      <c r="M486" s="143">
        <v>0.20149305555555555</v>
      </c>
      <c r="N486" s="144">
        <v>1001.303923258085</v>
      </c>
      <c r="O486" s="142">
        <v>1.026</v>
      </c>
      <c r="P486" s="102">
        <v>1027.3378252627951</v>
      </c>
    </row>
    <row r="487" spans="10:16" x14ac:dyDescent="0.25">
      <c r="J487" s="120">
        <v>485</v>
      </c>
      <c r="K487" s="145" t="s">
        <v>448</v>
      </c>
      <c r="L487" s="142" t="s">
        <v>478</v>
      </c>
      <c r="M487" s="101">
        <v>0.25429398148148147</v>
      </c>
      <c r="N487" s="97"/>
      <c r="O487" s="97"/>
      <c r="P487" s="102">
        <v>1027.2374948796139</v>
      </c>
    </row>
    <row r="488" spans="10:16" x14ac:dyDescent="0.25">
      <c r="J488" s="120">
        <v>486</v>
      </c>
      <c r="K488" s="141" t="s">
        <v>575</v>
      </c>
      <c r="L488" s="142" t="s">
        <v>620</v>
      </c>
      <c r="M488" s="143">
        <v>0.20171296296296296</v>
      </c>
      <c r="N488" s="144">
        <v>1000.21230204269</v>
      </c>
      <c r="O488" s="142">
        <v>1.026</v>
      </c>
      <c r="P488" s="102">
        <v>1026.2178218957999</v>
      </c>
    </row>
    <row r="489" spans="10:16" x14ac:dyDescent="0.25">
      <c r="J489" s="120">
        <v>487</v>
      </c>
      <c r="K489" s="141" t="s">
        <v>623</v>
      </c>
      <c r="L489" s="142" t="s">
        <v>668</v>
      </c>
      <c r="M489" s="101">
        <v>0.14746527777777776</v>
      </c>
      <c r="N489" s="97"/>
      <c r="O489" s="97"/>
      <c r="P489" s="102">
        <v>1025.8378463228946</v>
      </c>
    </row>
    <row r="490" spans="10:16" x14ac:dyDescent="0.25">
      <c r="J490" s="120">
        <v>488</v>
      </c>
      <c r="K490" s="141" t="s">
        <v>623</v>
      </c>
      <c r="L490" s="142" t="s">
        <v>669</v>
      </c>
      <c r="M490" s="101">
        <v>0.14761574074074074</v>
      </c>
      <c r="N490" s="97"/>
      <c r="O490" s="97"/>
      <c r="P490" s="102">
        <v>1024.792222047985</v>
      </c>
    </row>
    <row r="491" spans="10:16" x14ac:dyDescent="0.25">
      <c r="J491" s="120">
        <v>489</v>
      </c>
      <c r="K491" s="141" t="s">
        <v>623</v>
      </c>
      <c r="L491" s="142" t="s">
        <v>670</v>
      </c>
      <c r="M491" s="101">
        <v>0.14769675925925926</v>
      </c>
      <c r="N491" s="97"/>
      <c r="O491" s="97"/>
      <c r="P491" s="102">
        <v>1024.2300760128517</v>
      </c>
    </row>
    <row r="492" spans="10:16" x14ac:dyDescent="0.25">
      <c r="J492" s="120">
        <v>490</v>
      </c>
      <c r="K492" s="141" t="s">
        <v>575</v>
      </c>
      <c r="L492" s="142" t="s">
        <v>621</v>
      </c>
      <c r="M492" s="143">
        <v>0.20218749999999999</v>
      </c>
      <c r="N492" s="144">
        <v>997.8647890548973</v>
      </c>
      <c r="O492" s="142">
        <v>1.026</v>
      </c>
      <c r="P492" s="102">
        <v>1023.8092735703246</v>
      </c>
    </row>
    <row r="493" spans="10:16" x14ac:dyDescent="0.25">
      <c r="J493" s="120">
        <v>491</v>
      </c>
      <c r="K493" s="141" t="s">
        <v>791</v>
      </c>
      <c r="L493" s="142" t="s">
        <v>823</v>
      </c>
      <c r="M493" s="101">
        <v>0.1446875</v>
      </c>
      <c r="N493" s="97"/>
      <c r="O493" s="97"/>
      <c r="P493" s="102">
        <v>1023.4549236061114</v>
      </c>
    </row>
    <row r="494" spans="10:16" x14ac:dyDescent="0.25">
      <c r="J494" s="120">
        <v>492</v>
      </c>
      <c r="K494" s="145" t="s">
        <v>448</v>
      </c>
      <c r="L494" s="142" t="s">
        <v>479</v>
      </c>
      <c r="M494" s="101">
        <v>0.25557870370370367</v>
      </c>
      <c r="N494" s="97"/>
      <c r="O494" s="97"/>
      <c r="P494" s="102">
        <v>1022.0738610633096</v>
      </c>
    </row>
    <row r="495" spans="10:16" x14ac:dyDescent="0.25">
      <c r="J495" s="120">
        <v>493</v>
      </c>
      <c r="K495" s="145" t="s">
        <v>448</v>
      </c>
      <c r="L495" s="142" t="s">
        <v>480</v>
      </c>
      <c r="M495" s="101">
        <v>0.25582175925925926</v>
      </c>
      <c r="N495" s="97"/>
      <c r="O495" s="97"/>
      <c r="P495" s="102">
        <v>1021.1027914762701</v>
      </c>
    </row>
    <row r="496" spans="10:16" x14ac:dyDescent="0.25">
      <c r="J496" s="120">
        <v>494</v>
      </c>
      <c r="K496" s="141" t="s">
        <v>575</v>
      </c>
      <c r="L496" s="142" t="s">
        <v>622</v>
      </c>
      <c r="M496" s="143">
        <v>0.20278935185185185</v>
      </c>
      <c r="N496" s="144">
        <v>994.90325894640716</v>
      </c>
      <c r="O496" s="142">
        <v>1.026</v>
      </c>
      <c r="P496" s="102">
        <v>1020.7707436790138</v>
      </c>
    </row>
    <row r="497" spans="10:16" x14ac:dyDescent="0.25">
      <c r="J497" s="120">
        <v>495</v>
      </c>
      <c r="K497" s="145" t="s">
        <v>448</v>
      </c>
      <c r="L497" s="142" t="s">
        <v>481</v>
      </c>
      <c r="M497" s="101">
        <v>0.25663194444444443</v>
      </c>
      <c r="N497" s="97"/>
      <c r="O497" s="97"/>
      <c r="P497" s="102">
        <v>1017.879177377892</v>
      </c>
    </row>
    <row r="498" spans="10:16" x14ac:dyDescent="0.25">
      <c r="J498" s="120">
        <v>496</v>
      </c>
      <c r="K498" s="141" t="s">
        <v>506</v>
      </c>
      <c r="L498" s="142" t="s">
        <v>537</v>
      </c>
      <c r="M498" s="143">
        <v>0.21365740740740743</v>
      </c>
      <c r="N498" s="144">
        <v>983.02816901408437</v>
      </c>
      <c r="O498" s="142">
        <v>1.034</v>
      </c>
      <c r="P498" s="102">
        <v>1016.4511267605633</v>
      </c>
    </row>
    <row r="499" spans="10:16" x14ac:dyDescent="0.25">
      <c r="J499" s="120">
        <v>497</v>
      </c>
      <c r="K499" s="141" t="s">
        <v>506</v>
      </c>
      <c r="L499" s="142" t="s">
        <v>538</v>
      </c>
      <c r="M499" s="143">
        <v>0.2137037037037037</v>
      </c>
      <c r="N499" s="144">
        <v>982.8152079722704</v>
      </c>
      <c r="O499" s="142">
        <v>1.034</v>
      </c>
      <c r="P499" s="102">
        <v>1016.2309250433276</v>
      </c>
    </row>
    <row r="500" spans="10:16" x14ac:dyDescent="0.25">
      <c r="J500" s="120">
        <v>498</v>
      </c>
      <c r="K500" s="141" t="s">
        <v>506</v>
      </c>
      <c r="L500" s="142" t="s">
        <v>539</v>
      </c>
      <c r="M500" s="143">
        <v>0.21398148148148147</v>
      </c>
      <c r="N500" s="144">
        <v>981.53937689311988</v>
      </c>
      <c r="O500" s="142">
        <v>1.034</v>
      </c>
      <c r="P500" s="102">
        <v>1014.911715707486</v>
      </c>
    </row>
    <row r="501" spans="10:16" x14ac:dyDescent="0.25">
      <c r="J501" s="120">
        <v>499</v>
      </c>
      <c r="K501" s="141" t="s">
        <v>506</v>
      </c>
      <c r="L501" s="142" t="s">
        <v>540</v>
      </c>
      <c r="M501" s="143">
        <v>0.21413194444444442</v>
      </c>
      <c r="N501" s="144">
        <v>980.84968380087571</v>
      </c>
      <c r="O501" s="142">
        <v>1.034</v>
      </c>
      <c r="P501" s="102">
        <v>1014.1985730501056</v>
      </c>
    </row>
    <row r="502" spans="10:16" x14ac:dyDescent="0.25">
      <c r="J502" s="120">
        <v>500</v>
      </c>
      <c r="K502" s="141" t="s">
        <v>506</v>
      </c>
      <c r="L502" s="142" t="s">
        <v>541</v>
      </c>
      <c r="M502" s="143">
        <v>0.215</v>
      </c>
      <c r="N502" s="144">
        <v>976.8895348837209</v>
      </c>
      <c r="O502" s="142">
        <v>1.034</v>
      </c>
      <c r="P502" s="102">
        <v>1010.1037790697675</v>
      </c>
    </row>
    <row r="503" spans="10:16" x14ac:dyDescent="0.25">
      <c r="J503" s="120">
        <v>501</v>
      </c>
      <c r="K503" s="141" t="s">
        <v>791</v>
      </c>
      <c r="L503" s="142" t="s">
        <v>824</v>
      </c>
      <c r="M503" s="101">
        <v>0.14662037037037037</v>
      </c>
      <c r="N503" s="97"/>
      <c r="O503" s="97"/>
      <c r="P503" s="102">
        <v>1009.9628986422481</v>
      </c>
    </row>
    <row r="504" spans="10:16" x14ac:dyDescent="0.25">
      <c r="J504" s="120">
        <v>502</v>
      </c>
      <c r="K504" s="141" t="s">
        <v>791</v>
      </c>
      <c r="L504" s="142" t="s">
        <v>825</v>
      </c>
      <c r="M504" s="101">
        <v>0.14730324074074075</v>
      </c>
      <c r="N504" s="97"/>
      <c r="O504" s="97"/>
      <c r="P504" s="102">
        <v>1005.2808988764043</v>
      </c>
    </row>
    <row r="505" spans="10:16" ht="15.75" thickBot="1" x14ac:dyDescent="0.3">
      <c r="J505" s="120">
        <v>503</v>
      </c>
      <c r="K505" s="153" t="s">
        <v>448</v>
      </c>
      <c r="L505" s="154" t="s">
        <v>482</v>
      </c>
      <c r="M505" s="155">
        <v>0.2598611111111111</v>
      </c>
      <c r="N505" s="106"/>
      <c r="O505" s="106"/>
      <c r="P505" s="156">
        <v>1005.23049171566</v>
      </c>
    </row>
  </sheetData>
  <sortState ref="K3:P505">
    <sortCondition descending="1" ref="P3:P50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2"/>
  <sheetViews>
    <sheetView workbookViewId="0">
      <selection activeCell="A2" sqref="A2"/>
    </sheetView>
  </sheetViews>
  <sheetFormatPr baseColWidth="10" defaultRowHeight="15" x14ac:dyDescent="0.25"/>
  <cols>
    <col min="2" max="2" width="20.5703125" bestFit="1" customWidth="1"/>
    <col min="10" max="10" width="5.28515625" customWidth="1"/>
    <col min="11" max="11" width="32.28515625" customWidth="1"/>
    <col min="13" max="13" width="17.85546875" style="27" customWidth="1"/>
    <col min="16" max="16" width="12" customWidth="1"/>
  </cols>
  <sheetData>
    <row r="1" spans="1:16" x14ac:dyDescent="0.25">
      <c r="A1" t="s">
        <v>1207</v>
      </c>
    </row>
    <row r="2" spans="1:16" x14ac:dyDescent="0.25">
      <c r="A2" s="9" t="s">
        <v>1656</v>
      </c>
      <c r="E2" s="9" t="s">
        <v>848</v>
      </c>
      <c r="K2" s="9" t="s">
        <v>1112</v>
      </c>
    </row>
    <row r="3" spans="1:16" ht="15.75" thickBot="1" x14ac:dyDescent="0.3">
      <c r="K3" s="9" t="s">
        <v>1270</v>
      </c>
    </row>
    <row r="4" spans="1:16" ht="15.75" thickBot="1" x14ac:dyDescent="0.3">
      <c r="A4" s="4" t="s">
        <v>10</v>
      </c>
      <c r="B4" s="4" t="s">
        <v>11</v>
      </c>
      <c r="C4" s="4" t="s">
        <v>12</v>
      </c>
      <c r="D4" s="4" t="s">
        <v>13</v>
      </c>
      <c r="E4" s="4" t="s">
        <v>792</v>
      </c>
      <c r="J4" s="84" t="s">
        <v>849</v>
      </c>
      <c r="K4" s="157" t="s">
        <v>26</v>
      </c>
      <c r="L4" s="158" t="s">
        <v>850</v>
      </c>
      <c r="M4" s="158" t="s">
        <v>783</v>
      </c>
      <c r="N4" s="158" t="s">
        <v>851</v>
      </c>
      <c r="O4" s="158" t="s">
        <v>852</v>
      </c>
      <c r="P4" s="159" t="s">
        <v>31</v>
      </c>
    </row>
    <row r="5" spans="1:16" x14ac:dyDescent="0.25">
      <c r="A5" s="16">
        <v>2014</v>
      </c>
      <c r="B5" s="17" t="s">
        <v>838</v>
      </c>
      <c r="C5" s="17">
        <v>24</v>
      </c>
      <c r="D5" s="17">
        <v>700</v>
      </c>
      <c r="E5" s="17">
        <v>35.9</v>
      </c>
      <c r="J5" s="85">
        <v>1</v>
      </c>
      <c r="K5" s="160" t="s">
        <v>853</v>
      </c>
      <c r="L5" s="161">
        <v>4.6423611111111117E-2</v>
      </c>
      <c r="M5" s="162" t="s">
        <v>842</v>
      </c>
      <c r="N5" s="163"/>
      <c r="O5" s="163"/>
      <c r="P5" s="121">
        <v>1601.4859137372227</v>
      </c>
    </row>
    <row r="6" spans="1:16" x14ac:dyDescent="0.25">
      <c r="A6" s="16">
        <v>2014</v>
      </c>
      <c r="B6" s="17" t="s">
        <v>839</v>
      </c>
      <c r="C6" s="17">
        <v>24.39</v>
      </c>
      <c r="D6" s="17">
        <v>878</v>
      </c>
      <c r="E6" s="17">
        <v>33.799999999999997</v>
      </c>
      <c r="J6" s="85">
        <v>2</v>
      </c>
      <c r="K6" s="87" t="s">
        <v>543</v>
      </c>
      <c r="L6" s="77">
        <v>5.1342592592592586E-2</v>
      </c>
      <c r="M6" s="76" t="s">
        <v>841</v>
      </c>
      <c r="N6" s="78">
        <v>1700</v>
      </c>
      <c r="O6" s="79">
        <v>0.93</v>
      </c>
      <c r="P6" s="80">
        <v>1581</v>
      </c>
    </row>
    <row r="7" spans="1:16" x14ac:dyDescent="0.25">
      <c r="A7" s="16">
        <v>2014</v>
      </c>
      <c r="B7" s="17" t="s">
        <v>1629</v>
      </c>
      <c r="C7" s="17">
        <v>22</v>
      </c>
      <c r="D7" s="17" t="s">
        <v>1630</v>
      </c>
      <c r="E7" s="17">
        <v>32.299999999999997</v>
      </c>
      <c r="J7" s="85">
        <v>3</v>
      </c>
      <c r="K7" s="86" t="s">
        <v>854</v>
      </c>
      <c r="L7" s="75">
        <v>4.7199074074074067E-2</v>
      </c>
      <c r="M7" s="76" t="s">
        <v>842</v>
      </c>
      <c r="N7" s="71"/>
      <c r="O7" s="71"/>
      <c r="P7" s="74">
        <v>1575.1741049534091</v>
      </c>
    </row>
    <row r="8" spans="1:16" x14ac:dyDescent="0.25">
      <c r="A8" s="16">
        <v>2014</v>
      </c>
      <c r="B8" s="17" t="s">
        <v>840</v>
      </c>
      <c r="C8" s="17">
        <v>22.27</v>
      </c>
      <c r="D8" s="17">
        <v>1012</v>
      </c>
      <c r="E8" s="17">
        <v>31.07</v>
      </c>
      <c r="J8" s="85">
        <v>4</v>
      </c>
      <c r="K8" s="87" t="s">
        <v>717</v>
      </c>
      <c r="L8" s="77">
        <v>8.3865740740740755E-2</v>
      </c>
      <c r="M8" s="76" t="s">
        <v>855</v>
      </c>
      <c r="N8" s="71">
        <v>1384</v>
      </c>
      <c r="O8" s="71">
        <v>1.103</v>
      </c>
      <c r="P8" s="81">
        <v>1526</v>
      </c>
    </row>
    <row r="9" spans="1:16" x14ac:dyDescent="0.25">
      <c r="A9" s="16">
        <v>2014</v>
      </c>
      <c r="B9" s="17" t="s">
        <v>1245</v>
      </c>
      <c r="C9" s="17">
        <v>20</v>
      </c>
      <c r="D9" s="17">
        <v>1000</v>
      </c>
      <c r="E9" s="17">
        <v>27.51</v>
      </c>
      <c r="J9" s="85">
        <v>5</v>
      </c>
      <c r="K9" s="86" t="s">
        <v>61</v>
      </c>
      <c r="L9" s="75">
        <v>7.9201388888888891E-2</v>
      </c>
      <c r="M9" s="76" t="s">
        <v>839</v>
      </c>
      <c r="N9" s="71"/>
      <c r="O9" s="71"/>
      <c r="P9" s="74">
        <v>1520.9849481221686</v>
      </c>
    </row>
    <row r="10" spans="1:16" x14ac:dyDescent="0.25">
      <c r="A10" s="16">
        <v>2014</v>
      </c>
      <c r="B10" s="17" t="s">
        <v>841</v>
      </c>
      <c r="C10" s="17">
        <v>15.04</v>
      </c>
      <c r="D10" s="17">
        <v>1369</v>
      </c>
      <c r="E10" s="17">
        <v>23</v>
      </c>
      <c r="J10" s="85">
        <v>6</v>
      </c>
      <c r="K10" s="87" t="s">
        <v>856</v>
      </c>
      <c r="L10" s="77">
        <v>8.4525462962962969E-2</v>
      </c>
      <c r="M10" s="76" t="s">
        <v>855</v>
      </c>
      <c r="N10" s="71">
        <v>1373</v>
      </c>
      <c r="O10" s="71">
        <v>1.103</v>
      </c>
      <c r="P10" s="81">
        <v>1514</v>
      </c>
    </row>
    <row r="11" spans="1:16" x14ac:dyDescent="0.25">
      <c r="A11" s="16">
        <v>2014</v>
      </c>
      <c r="B11" s="17" t="s">
        <v>842</v>
      </c>
      <c r="C11" s="17">
        <v>21.097999999999999</v>
      </c>
      <c r="D11" s="17">
        <v>15</v>
      </c>
      <c r="E11" s="17">
        <v>21.097999999999999</v>
      </c>
      <c r="J11" s="85">
        <v>7</v>
      </c>
      <c r="K11" s="87" t="s">
        <v>857</v>
      </c>
      <c r="L11" s="77">
        <v>7.3229166666666665E-2</v>
      </c>
      <c r="M11" s="76" t="s">
        <v>840</v>
      </c>
      <c r="N11" s="78">
        <v>1518</v>
      </c>
      <c r="O11" s="79">
        <v>0.996</v>
      </c>
      <c r="P11" s="80">
        <v>1512</v>
      </c>
    </row>
    <row r="12" spans="1:16" x14ac:dyDescent="0.25">
      <c r="A12" s="16">
        <v>2014</v>
      </c>
      <c r="B12" s="17" t="s">
        <v>843</v>
      </c>
      <c r="C12" s="17">
        <v>14.7</v>
      </c>
      <c r="D12" s="17">
        <v>650</v>
      </c>
      <c r="E12" s="17">
        <v>20.3</v>
      </c>
      <c r="J12" s="85">
        <v>8</v>
      </c>
      <c r="K12" s="87" t="s">
        <v>120</v>
      </c>
      <c r="L12" s="77">
        <v>8.519675925925925E-2</v>
      </c>
      <c r="M12" s="76" t="s">
        <v>855</v>
      </c>
      <c r="N12" s="71">
        <v>1362</v>
      </c>
      <c r="O12" s="71">
        <v>1.103</v>
      </c>
      <c r="P12" s="81">
        <v>1503</v>
      </c>
    </row>
    <row r="13" spans="1:16" x14ac:dyDescent="0.25">
      <c r="A13" s="16">
        <v>2014</v>
      </c>
      <c r="B13" s="17" t="s">
        <v>844</v>
      </c>
      <c r="C13" s="17">
        <v>15.9</v>
      </c>
      <c r="D13" s="17">
        <v>150</v>
      </c>
      <c r="E13" s="17">
        <v>16.98</v>
      </c>
      <c r="J13" s="85">
        <v>9</v>
      </c>
      <c r="K13" s="86" t="s">
        <v>858</v>
      </c>
      <c r="L13" s="75">
        <v>8.0162037037037046E-2</v>
      </c>
      <c r="M13" s="76" t="s">
        <v>839</v>
      </c>
      <c r="N13" s="71"/>
      <c r="O13" s="71"/>
      <c r="P13" s="74">
        <v>1502.7577245163152</v>
      </c>
    </row>
    <row r="14" spans="1:16" x14ac:dyDescent="0.25">
      <c r="A14" s="16">
        <v>2014</v>
      </c>
      <c r="B14" s="17" t="s">
        <v>845</v>
      </c>
      <c r="C14" s="17">
        <v>10</v>
      </c>
      <c r="D14" s="17">
        <v>600</v>
      </c>
      <c r="E14" s="17">
        <v>16.149999999999999</v>
      </c>
      <c r="J14" s="85">
        <v>10</v>
      </c>
      <c r="K14" s="87" t="s">
        <v>859</v>
      </c>
      <c r="L14" s="77">
        <v>8.5925925925925919E-2</v>
      </c>
      <c r="M14" s="76" t="s">
        <v>855</v>
      </c>
      <c r="N14" s="71">
        <v>1351</v>
      </c>
      <c r="O14" s="71">
        <v>1.103</v>
      </c>
      <c r="P14" s="81">
        <v>1490</v>
      </c>
    </row>
    <row r="15" spans="1:16" x14ac:dyDescent="0.25">
      <c r="A15" s="16">
        <v>2014</v>
      </c>
      <c r="B15" s="18" t="s">
        <v>1111</v>
      </c>
      <c r="C15" s="18">
        <v>10</v>
      </c>
      <c r="D15" s="18">
        <v>150</v>
      </c>
      <c r="E15" s="18">
        <v>12.000999999999999</v>
      </c>
      <c r="J15" s="85">
        <v>11</v>
      </c>
      <c r="K15" s="86" t="s">
        <v>794</v>
      </c>
      <c r="L15" s="72">
        <v>6.5578703703703708E-2</v>
      </c>
      <c r="M15" s="73" t="s">
        <v>1245</v>
      </c>
      <c r="N15" s="71"/>
      <c r="O15" s="71"/>
      <c r="P15" s="74">
        <v>1486.7049064595835</v>
      </c>
    </row>
    <row r="16" spans="1:16" x14ac:dyDescent="0.25">
      <c r="A16" s="16">
        <v>2014</v>
      </c>
      <c r="B16" s="18" t="s">
        <v>1538</v>
      </c>
      <c r="C16" s="18">
        <v>10</v>
      </c>
      <c r="D16" s="18">
        <v>10</v>
      </c>
      <c r="E16" s="18">
        <v>10.55</v>
      </c>
      <c r="J16" s="85">
        <v>12</v>
      </c>
      <c r="K16" s="86" t="s">
        <v>1246</v>
      </c>
      <c r="L16" s="72">
        <v>6.5717592592592591E-2</v>
      </c>
      <c r="M16" s="73" t="s">
        <v>1245</v>
      </c>
      <c r="N16" s="71"/>
      <c r="O16" s="71"/>
      <c r="P16" s="74">
        <v>1483.5628742514973</v>
      </c>
    </row>
    <row r="17" spans="1:16" x14ac:dyDescent="0.25">
      <c r="A17" s="16">
        <v>2014</v>
      </c>
      <c r="B17" s="18" t="s">
        <v>846</v>
      </c>
      <c r="C17" s="18">
        <v>10</v>
      </c>
      <c r="D17" s="18">
        <v>10</v>
      </c>
      <c r="E17" s="18">
        <v>10</v>
      </c>
      <c r="J17" s="85">
        <v>13</v>
      </c>
      <c r="K17" s="87" t="s">
        <v>233</v>
      </c>
      <c r="L17" s="77">
        <v>8.6550925925925934E-2</v>
      </c>
      <c r="M17" s="76" t="s">
        <v>855</v>
      </c>
      <c r="N17" s="71">
        <v>1341</v>
      </c>
      <c r="O17" s="71">
        <v>1.103</v>
      </c>
      <c r="P17" s="81">
        <v>1479</v>
      </c>
    </row>
    <row r="18" spans="1:16" x14ac:dyDescent="0.25">
      <c r="J18" s="85">
        <v>14</v>
      </c>
      <c r="K18" s="86" t="s">
        <v>860</v>
      </c>
      <c r="L18" s="75">
        <v>5.0462962962962959E-2</v>
      </c>
      <c r="M18" s="76" t="s">
        <v>842</v>
      </c>
      <c r="N18" s="71"/>
      <c r="O18" s="71"/>
      <c r="P18" s="74">
        <v>1473.2935779816517</v>
      </c>
    </row>
    <row r="19" spans="1:16" x14ac:dyDescent="0.25">
      <c r="A19" s="4" t="s">
        <v>10</v>
      </c>
      <c r="B19" s="4" t="s">
        <v>11</v>
      </c>
      <c r="C19" s="4" t="s">
        <v>14</v>
      </c>
      <c r="D19" s="5" t="s">
        <v>15</v>
      </c>
      <c r="E19" s="5" t="s">
        <v>16</v>
      </c>
      <c r="J19" s="85">
        <v>15</v>
      </c>
      <c r="K19" s="87" t="s">
        <v>861</v>
      </c>
      <c r="L19" s="77">
        <v>7.5381944444444446E-2</v>
      </c>
      <c r="M19" s="76" t="s">
        <v>840</v>
      </c>
      <c r="N19" s="78">
        <v>1475</v>
      </c>
      <c r="O19" s="79">
        <v>0.996</v>
      </c>
      <c r="P19" s="80">
        <v>1469.1</v>
      </c>
    </row>
    <row r="20" spans="1:16" x14ac:dyDescent="0.25">
      <c r="A20" s="16">
        <v>2014</v>
      </c>
      <c r="B20" s="17" t="s">
        <v>838</v>
      </c>
      <c r="C20" s="7">
        <v>8.9490740740740746E-2</v>
      </c>
      <c r="D20" s="1">
        <f t="shared" ref="D20:D22" si="0">1430*C20/1295</f>
        <v>9.8819891319891329E-2</v>
      </c>
      <c r="E20" s="1">
        <f t="shared" ref="E20:E22" si="1">1430*C20/1160</f>
        <v>0.11032048212005109</v>
      </c>
      <c r="J20" s="85">
        <v>16</v>
      </c>
      <c r="K20" s="87" t="s">
        <v>629</v>
      </c>
      <c r="L20" s="77">
        <v>5.5671296296296302E-2</v>
      </c>
      <c r="M20" s="76" t="s">
        <v>841</v>
      </c>
      <c r="N20" s="78">
        <v>1568</v>
      </c>
      <c r="O20" s="79" t="s">
        <v>115</v>
      </c>
      <c r="P20" s="80">
        <v>1465</v>
      </c>
    </row>
    <row r="21" spans="1:16" x14ac:dyDescent="0.25">
      <c r="A21" s="16">
        <v>2014</v>
      </c>
      <c r="B21" s="17" t="s">
        <v>839</v>
      </c>
      <c r="C21" s="7">
        <v>8.4236111111111109E-2</v>
      </c>
      <c r="D21" s="1">
        <f t="shared" si="0"/>
        <v>9.3017481767481758E-2</v>
      </c>
      <c r="E21" s="1">
        <f t="shared" si="1"/>
        <v>0.10384279214559386</v>
      </c>
      <c r="J21" s="85">
        <v>17</v>
      </c>
      <c r="K21" s="87" t="s">
        <v>484</v>
      </c>
      <c r="L21" s="77">
        <v>5.618055555555556E-2</v>
      </c>
      <c r="M21" s="76" t="s">
        <v>841</v>
      </c>
      <c r="N21" s="78">
        <v>1553</v>
      </c>
      <c r="O21" s="79">
        <v>0.93</v>
      </c>
      <c r="P21" s="80">
        <v>1444.29</v>
      </c>
    </row>
    <row r="22" spans="1:16" x14ac:dyDescent="0.25">
      <c r="A22" s="16">
        <v>2014</v>
      </c>
      <c r="B22" s="17" t="s">
        <v>1629</v>
      </c>
      <c r="C22" s="7">
        <v>8.0509259259259267E-2</v>
      </c>
      <c r="D22" s="1">
        <f t="shared" si="0"/>
        <v>8.8902116402116413E-2</v>
      </c>
      <c r="E22" s="1">
        <f t="shared" si="1"/>
        <v>9.9248483397190307E-2</v>
      </c>
      <c r="J22" s="85">
        <v>18</v>
      </c>
      <c r="K22" s="86" t="s">
        <v>67</v>
      </c>
      <c r="L22" s="75">
        <v>8.3587962962962961E-2</v>
      </c>
      <c r="M22" s="76" t="s">
        <v>839</v>
      </c>
      <c r="N22" s="71"/>
      <c r="O22" s="71"/>
      <c r="P22" s="74">
        <v>1441.1658820271393</v>
      </c>
    </row>
    <row r="23" spans="1:16" x14ac:dyDescent="0.25">
      <c r="A23" s="16">
        <v>2014</v>
      </c>
      <c r="B23" s="17" t="s">
        <v>840</v>
      </c>
      <c r="C23" s="7">
        <v>7.7453703703703705E-2</v>
      </c>
      <c r="D23" s="1">
        <f t="shared" ref="D23:D32" si="2">1430*C23/1295</f>
        <v>8.552802802802803E-2</v>
      </c>
      <c r="E23" s="1">
        <f t="shared" ref="E23:E32" si="3">1430*C23/1160</f>
        <v>9.5481720945083018E-2</v>
      </c>
      <c r="J23" s="85">
        <v>19</v>
      </c>
      <c r="K23" s="86" t="s">
        <v>862</v>
      </c>
      <c r="L23" s="75">
        <v>8.3622685185185189E-2</v>
      </c>
      <c r="M23" s="76" t="s">
        <v>839</v>
      </c>
      <c r="N23" s="71"/>
      <c r="O23" s="71"/>
      <c r="P23" s="74">
        <v>1440.5674740484428</v>
      </c>
    </row>
    <row r="24" spans="1:16" x14ac:dyDescent="0.25">
      <c r="A24" s="16">
        <v>2014</v>
      </c>
      <c r="B24" s="17" t="s">
        <v>1245</v>
      </c>
      <c r="C24" s="7">
        <v>6.8182870370370366E-2</v>
      </c>
      <c r="D24" s="1">
        <f t="shared" si="2"/>
        <v>7.5290737165737157E-2</v>
      </c>
      <c r="E24" s="1">
        <f t="shared" si="3"/>
        <v>8.4053021232439323E-2</v>
      </c>
      <c r="J24" s="85">
        <v>20</v>
      </c>
      <c r="K24" s="87" t="s">
        <v>863</v>
      </c>
      <c r="L24" s="77">
        <v>8.8877314814814812E-2</v>
      </c>
      <c r="M24" s="76" t="s">
        <v>855</v>
      </c>
      <c r="N24" s="71">
        <v>1306</v>
      </c>
      <c r="O24" s="71">
        <v>1.103</v>
      </c>
      <c r="P24" s="81">
        <v>1440</v>
      </c>
    </row>
    <row r="25" spans="1:16" x14ac:dyDescent="0.25">
      <c r="A25" s="16">
        <v>2014</v>
      </c>
      <c r="B25" s="17" t="s">
        <v>841</v>
      </c>
      <c r="C25" s="7">
        <v>5.6678240740740737E-2</v>
      </c>
      <c r="D25" s="1">
        <f t="shared" si="2"/>
        <v>6.2586783211783209E-2</v>
      </c>
      <c r="E25" s="1">
        <f t="shared" si="3"/>
        <v>6.9870589878671771E-2</v>
      </c>
      <c r="J25" s="85">
        <v>21</v>
      </c>
      <c r="K25" s="87" t="s">
        <v>864</v>
      </c>
      <c r="L25" s="77">
        <v>4.9722222222222223E-2</v>
      </c>
      <c r="M25" s="76" t="s">
        <v>843</v>
      </c>
      <c r="N25" s="71">
        <v>1433</v>
      </c>
      <c r="O25" s="79">
        <v>1.004</v>
      </c>
      <c r="P25" s="80">
        <v>1438.732</v>
      </c>
    </row>
    <row r="26" spans="1:16" x14ac:dyDescent="0.25">
      <c r="A26" s="16">
        <v>2014</v>
      </c>
      <c r="B26" s="17" t="s">
        <v>842</v>
      </c>
      <c r="C26" s="7">
        <v>5.1990740740740747E-2</v>
      </c>
      <c r="D26" s="1">
        <f t="shared" si="2"/>
        <v>5.7410624910624923E-2</v>
      </c>
      <c r="E26" s="1">
        <f t="shared" si="3"/>
        <v>6.4092033844189031E-2</v>
      </c>
      <c r="J26" s="85">
        <v>22</v>
      </c>
      <c r="K26" s="87" t="s">
        <v>865</v>
      </c>
      <c r="L26" s="77">
        <v>4.9756944444444444E-2</v>
      </c>
      <c r="M26" s="76" t="s">
        <v>843</v>
      </c>
      <c r="N26" s="71">
        <v>1432</v>
      </c>
      <c r="O26" s="79">
        <v>1.004</v>
      </c>
      <c r="P26" s="80">
        <v>1437.7280000000001</v>
      </c>
    </row>
    <row r="27" spans="1:16" x14ac:dyDescent="0.25">
      <c r="A27" s="16">
        <v>2014</v>
      </c>
      <c r="B27" s="17" t="s">
        <v>843</v>
      </c>
      <c r="C27" s="7">
        <v>5.002314814814815E-2</v>
      </c>
      <c r="D27" s="1">
        <f t="shared" si="2"/>
        <v>5.523791648791649E-2</v>
      </c>
      <c r="E27" s="1">
        <f t="shared" si="3"/>
        <v>6.1666467113665392E-2</v>
      </c>
      <c r="J27" s="85">
        <v>23</v>
      </c>
      <c r="K27" s="87" t="s">
        <v>866</v>
      </c>
      <c r="L27" s="77">
        <v>3.7997685185185183E-2</v>
      </c>
      <c r="M27" s="76" t="s">
        <v>867</v>
      </c>
      <c r="N27" s="71">
        <v>1380</v>
      </c>
      <c r="O27" s="79">
        <v>1.0409999999999999</v>
      </c>
      <c r="P27" s="80">
        <v>1437</v>
      </c>
    </row>
    <row r="28" spans="1:16" x14ac:dyDescent="0.25">
      <c r="A28" s="16">
        <v>2014</v>
      </c>
      <c r="B28" s="17" t="s">
        <v>844</v>
      </c>
      <c r="C28" s="7">
        <v>4.0138888888888884E-2</v>
      </c>
      <c r="D28" s="1">
        <f t="shared" si="2"/>
        <v>4.4323251823251815E-2</v>
      </c>
      <c r="E28" s="1">
        <f t="shared" si="3"/>
        <v>4.9481561302681984E-2</v>
      </c>
      <c r="J28" s="85">
        <v>24</v>
      </c>
      <c r="K28" s="86" t="s">
        <v>1502</v>
      </c>
      <c r="L28" s="75">
        <v>2.3495370370370371E-2</v>
      </c>
      <c r="M28" s="73" t="s">
        <v>1537</v>
      </c>
      <c r="N28" s="71"/>
      <c r="O28" s="71"/>
      <c r="P28" s="74">
        <v>1434.9310344827588</v>
      </c>
    </row>
    <row r="29" spans="1:16" x14ac:dyDescent="0.25">
      <c r="A29" s="16">
        <v>2014</v>
      </c>
      <c r="B29" s="17" t="s">
        <v>845</v>
      </c>
      <c r="C29" s="7">
        <v>3.8171296296296293E-2</v>
      </c>
      <c r="D29" s="1">
        <f t="shared" si="2"/>
        <v>4.2150543400543396E-2</v>
      </c>
      <c r="E29" s="1">
        <f t="shared" si="3"/>
        <v>4.7055994572158359E-2</v>
      </c>
      <c r="J29" s="85">
        <v>25</v>
      </c>
      <c r="K29" s="86" t="s">
        <v>868</v>
      </c>
      <c r="L29" s="75">
        <v>8.398148148148149E-2</v>
      </c>
      <c r="M29" s="76" t="s">
        <v>839</v>
      </c>
      <c r="N29" s="71"/>
      <c r="O29" s="71"/>
      <c r="P29" s="74">
        <v>1434.4128996692391</v>
      </c>
    </row>
    <row r="30" spans="1:16" x14ac:dyDescent="0.25">
      <c r="A30" s="16">
        <v>2014</v>
      </c>
      <c r="B30" s="18" t="s">
        <v>1111</v>
      </c>
      <c r="C30" s="19">
        <v>2.836805555555556E-2</v>
      </c>
      <c r="D30" s="20">
        <f t="shared" si="2"/>
        <v>3.1325343200343206E-2</v>
      </c>
      <c r="E30" s="20">
        <f t="shared" si="3"/>
        <v>3.4970965038314185E-2</v>
      </c>
      <c r="J30" s="85">
        <v>26</v>
      </c>
      <c r="K30" s="87" t="s">
        <v>869</v>
      </c>
      <c r="L30" s="77">
        <v>7.7210648148148139E-2</v>
      </c>
      <c r="M30" s="76" t="s">
        <v>840</v>
      </c>
      <c r="N30" s="78">
        <v>1440</v>
      </c>
      <c r="O30" s="79">
        <v>0.996</v>
      </c>
      <c r="P30" s="80">
        <v>1434</v>
      </c>
    </row>
    <row r="31" spans="1:16" x14ac:dyDescent="0.25">
      <c r="A31" s="16">
        <v>2014</v>
      </c>
      <c r="B31" s="18" t="s">
        <v>1538</v>
      </c>
      <c r="C31" s="19">
        <v>2.3576388888888893E-2</v>
      </c>
      <c r="D31" s="20">
        <f t="shared" si="2"/>
        <v>2.6034159159159166E-2</v>
      </c>
      <c r="E31" s="20">
        <f t="shared" si="3"/>
        <v>2.9063996647509586E-2</v>
      </c>
      <c r="J31" s="85">
        <v>27</v>
      </c>
      <c r="K31" s="88" t="s">
        <v>870</v>
      </c>
      <c r="L31" s="75">
        <v>2.8321759259259258E-2</v>
      </c>
      <c r="M31" s="76" t="s">
        <v>871</v>
      </c>
      <c r="N31" s="71"/>
      <c r="O31" s="71"/>
      <c r="P31" s="74">
        <v>1432.3375561912549</v>
      </c>
    </row>
    <row r="32" spans="1:16" x14ac:dyDescent="0.25">
      <c r="A32" s="16">
        <v>2014</v>
      </c>
      <c r="B32" s="18" t="s">
        <v>846</v>
      </c>
      <c r="C32" s="19">
        <v>2.2349537037037032E-2</v>
      </c>
      <c r="D32" s="20">
        <f t="shared" si="2"/>
        <v>2.467941155441155E-2</v>
      </c>
      <c r="E32" s="20">
        <f t="shared" si="3"/>
        <v>2.7551584450830138E-2</v>
      </c>
      <c r="J32" s="85">
        <v>28</v>
      </c>
      <c r="K32" s="89" t="s">
        <v>624</v>
      </c>
      <c r="L32" s="75">
        <v>2.2326388888888885E-2</v>
      </c>
      <c r="M32" s="76" t="s">
        <v>872</v>
      </c>
      <c r="N32" s="71"/>
      <c r="O32" s="71"/>
      <c r="P32" s="74">
        <v>1431.4826334888544</v>
      </c>
    </row>
    <row r="33" spans="1:16" x14ac:dyDescent="0.25">
      <c r="J33" s="85">
        <v>29</v>
      </c>
      <c r="K33" s="86" t="s">
        <v>1631</v>
      </c>
      <c r="L33" s="72">
        <v>8.0439814814814811E-2</v>
      </c>
      <c r="M33" s="73" t="s">
        <v>1629</v>
      </c>
      <c r="N33" s="71"/>
      <c r="O33" s="71"/>
      <c r="P33" s="74">
        <v>1431.3848920863313</v>
      </c>
    </row>
    <row r="34" spans="1:16" x14ac:dyDescent="0.25">
      <c r="A34" s="4" t="s">
        <v>10</v>
      </c>
      <c r="B34" s="4" t="s">
        <v>11</v>
      </c>
      <c r="C34" s="5" t="s">
        <v>17</v>
      </c>
      <c r="D34" s="5" t="s">
        <v>18</v>
      </c>
      <c r="E34" s="5" t="s">
        <v>19</v>
      </c>
      <c r="F34" s="5" t="s">
        <v>20</v>
      </c>
      <c r="G34" s="5" t="s">
        <v>21</v>
      </c>
      <c r="H34" s="5" t="s">
        <v>22</v>
      </c>
      <c r="J34" s="85">
        <v>30</v>
      </c>
      <c r="K34" s="90" t="s">
        <v>754</v>
      </c>
      <c r="L34" s="35">
        <v>7.768518518518519E-2</v>
      </c>
      <c r="M34" s="39" t="s">
        <v>840</v>
      </c>
      <c r="N34" s="36">
        <v>1431</v>
      </c>
      <c r="O34" s="37">
        <v>0.996</v>
      </c>
      <c r="P34" s="38">
        <v>1425.2760000000001</v>
      </c>
    </row>
    <row r="35" spans="1:16" x14ac:dyDescent="0.25">
      <c r="A35" s="16">
        <v>2014</v>
      </c>
      <c r="B35" s="17" t="s">
        <v>838</v>
      </c>
      <c r="C35" s="8">
        <f>1430*C20/1055</f>
        <v>0.12130024574337372</v>
      </c>
      <c r="D35" s="8">
        <f>1430*C20/950</f>
        <v>0.13470711500974661</v>
      </c>
      <c r="E35" s="2">
        <f>1430*C20/870</f>
        <v>0.14709397616006814</v>
      </c>
      <c r="F35" s="2">
        <f>1430*C20/790</f>
        <v>0.16198956868260667</v>
      </c>
      <c r="G35" s="3">
        <f>1430*C20/730</f>
        <v>0.17530377980720449</v>
      </c>
      <c r="H35" s="3">
        <f>1430*C20/640</f>
        <v>0.19995587384259261</v>
      </c>
      <c r="J35" s="85">
        <v>31</v>
      </c>
      <c r="K35" s="90" t="s">
        <v>873</v>
      </c>
      <c r="L35" s="35">
        <v>9.015046296296296E-2</v>
      </c>
      <c r="M35" s="39" t="s">
        <v>855</v>
      </c>
      <c r="N35" s="31">
        <v>1287</v>
      </c>
      <c r="O35" s="31">
        <v>1.103</v>
      </c>
      <c r="P35" s="40">
        <v>1420</v>
      </c>
    </row>
    <row r="36" spans="1:16" x14ac:dyDescent="0.25">
      <c r="A36" s="16">
        <v>2014</v>
      </c>
      <c r="B36" s="17" t="s">
        <v>839</v>
      </c>
      <c r="C36" s="8">
        <f t="shared" ref="C36:C47" si="4">1430*C21/1055</f>
        <v>0.11417785676671932</v>
      </c>
      <c r="D36" s="8">
        <f t="shared" ref="D36:D47" si="5">1430*C21/950</f>
        <v>0.12679751461988303</v>
      </c>
      <c r="E36" s="2">
        <f t="shared" ref="E36:E47" si="6">1430*C21/870</f>
        <v>0.13845705619412516</v>
      </c>
      <c r="F36" s="2">
        <f t="shared" ref="F36:F47" si="7">1430*C21/790</f>
        <v>0.15247802390998591</v>
      </c>
      <c r="G36" s="3">
        <f t="shared" ref="G36:G47" si="8">1430*C21/730</f>
        <v>0.16501046423135463</v>
      </c>
      <c r="H36" s="3">
        <f t="shared" ref="H36:H47" si="9">1430*C21/640</f>
        <v>0.18821506076388889</v>
      </c>
      <c r="J36" s="85">
        <v>32</v>
      </c>
      <c r="K36" s="90" t="s">
        <v>201</v>
      </c>
      <c r="L36" s="35">
        <v>4.0428240740740744E-2</v>
      </c>
      <c r="M36" s="39" t="s">
        <v>874</v>
      </c>
      <c r="N36" s="31">
        <v>1405</v>
      </c>
      <c r="O36" s="37">
        <v>1.0109999999999999</v>
      </c>
      <c r="P36" s="38">
        <v>1420</v>
      </c>
    </row>
    <row r="37" spans="1:16" x14ac:dyDescent="0.25">
      <c r="A37" s="16">
        <v>2014</v>
      </c>
      <c r="B37" s="17" t="s">
        <v>1629</v>
      </c>
      <c r="C37" s="8">
        <f t="shared" si="4"/>
        <v>0.10912629454098649</v>
      </c>
      <c r="D37" s="8">
        <f t="shared" si="5"/>
        <v>0.12118762183235869</v>
      </c>
      <c r="E37" s="2">
        <f t="shared" si="6"/>
        <v>0.13233131119625374</v>
      </c>
      <c r="F37" s="2">
        <f t="shared" si="7"/>
        <v>0.14573195030473513</v>
      </c>
      <c r="G37" s="3">
        <f t="shared" si="8"/>
        <v>0.15770991882293253</v>
      </c>
      <c r="H37" s="3">
        <f t="shared" si="9"/>
        <v>0.17988787615740742</v>
      </c>
      <c r="J37" s="85">
        <v>33</v>
      </c>
      <c r="K37" s="91" t="s">
        <v>1632</v>
      </c>
      <c r="L37" s="82">
        <v>8.1296296296296297E-2</v>
      </c>
      <c r="M37" s="83" t="s">
        <v>1629</v>
      </c>
      <c r="N37" s="31"/>
      <c r="O37" s="31"/>
      <c r="P37" s="33">
        <v>1416.3048120728931</v>
      </c>
    </row>
    <row r="38" spans="1:16" x14ac:dyDescent="0.25">
      <c r="A38" s="16">
        <v>2014</v>
      </c>
      <c r="B38" s="17" t="s">
        <v>840</v>
      </c>
      <c r="C38" s="8">
        <f t="shared" si="4"/>
        <v>0.10498464103914341</v>
      </c>
      <c r="D38" s="8">
        <f t="shared" si="5"/>
        <v>0.11658820662768031</v>
      </c>
      <c r="E38" s="2">
        <f t="shared" si="6"/>
        <v>0.12730896126011068</v>
      </c>
      <c r="F38" s="2">
        <f t="shared" si="7"/>
        <v>0.14020100796999532</v>
      </c>
      <c r="G38" s="3">
        <f t="shared" si="8"/>
        <v>0.15172437848807713</v>
      </c>
      <c r="H38" s="3">
        <f t="shared" si="9"/>
        <v>0.17306061921296295</v>
      </c>
      <c r="J38" s="85">
        <v>34</v>
      </c>
      <c r="K38" s="90" t="s">
        <v>875</v>
      </c>
      <c r="L38" s="35">
        <v>7.8217592592592589E-2</v>
      </c>
      <c r="M38" s="39" t="s">
        <v>840</v>
      </c>
      <c r="N38" s="36">
        <v>1421</v>
      </c>
      <c r="O38" s="37">
        <v>0.996</v>
      </c>
      <c r="P38" s="38">
        <v>1415</v>
      </c>
    </row>
    <row r="39" spans="1:16" x14ac:dyDescent="0.25">
      <c r="A39" s="16">
        <v>2014</v>
      </c>
      <c r="B39" s="17" t="s">
        <v>1245</v>
      </c>
      <c r="C39" s="8">
        <f t="shared" si="4"/>
        <v>9.2418487800596805E-2</v>
      </c>
      <c r="D39" s="8">
        <f t="shared" si="5"/>
        <v>0.10263316276803118</v>
      </c>
      <c r="E39" s="2">
        <f t="shared" si="6"/>
        <v>0.11207069497658577</v>
      </c>
      <c r="F39" s="2">
        <f t="shared" si="7"/>
        <v>0.12341962611345522</v>
      </c>
      <c r="G39" s="3">
        <f t="shared" si="8"/>
        <v>0.13356370497209538</v>
      </c>
      <c r="H39" s="3">
        <f t="shared" si="9"/>
        <v>0.15234610098379628</v>
      </c>
      <c r="J39" s="85">
        <v>35</v>
      </c>
      <c r="K39" s="90" t="s">
        <v>576</v>
      </c>
      <c r="L39" s="35">
        <v>5.0625000000000003E-2</v>
      </c>
      <c r="M39" s="39" t="s">
        <v>843</v>
      </c>
      <c r="N39" s="31">
        <v>1407</v>
      </c>
      <c r="O39" s="37">
        <v>1.004</v>
      </c>
      <c r="P39" s="38">
        <v>1413</v>
      </c>
    </row>
    <row r="40" spans="1:16" x14ac:dyDescent="0.25">
      <c r="A40" s="16">
        <v>2014</v>
      </c>
      <c r="B40" s="17" t="s">
        <v>841</v>
      </c>
      <c r="C40" s="8">
        <f t="shared" si="4"/>
        <v>7.6824534842899778E-2</v>
      </c>
      <c r="D40" s="8">
        <f t="shared" si="5"/>
        <v>8.5315667641325532E-2</v>
      </c>
      <c r="E40" s="2">
        <f t="shared" si="6"/>
        <v>9.3160786504895704E-2</v>
      </c>
      <c r="F40" s="2">
        <f t="shared" si="7"/>
        <v>0.102594790201594</v>
      </c>
      <c r="G40" s="3">
        <f t="shared" si="8"/>
        <v>0.11102723871131405</v>
      </c>
      <c r="H40" s="3">
        <f t="shared" si="9"/>
        <v>0.1266404441550926</v>
      </c>
      <c r="J40" s="85">
        <v>36</v>
      </c>
      <c r="K40" s="90" t="s">
        <v>876</v>
      </c>
      <c r="L40" s="35">
        <v>9.0787037037037041E-2</v>
      </c>
      <c r="M40" s="39" t="s">
        <v>855</v>
      </c>
      <c r="N40" s="31">
        <v>1278</v>
      </c>
      <c r="O40" s="31">
        <v>1.103</v>
      </c>
      <c r="P40" s="40">
        <v>1410</v>
      </c>
    </row>
    <row r="41" spans="1:16" x14ac:dyDescent="0.25">
      <c r="A41" s="16">
        <v>2014</v>
      </c>
      <c r="B41" s="17" t="s">
        <v>842</v>
      </c>
      <c r="C41" s="8">
        <f t="shared" si="4"/>
        <v>7.0470861857117789E-2</v>
      </c>
      <c r="D41" s="8">
        <f t="shared" si="5"/>
        <v>7.8259746588693974E-2</v>
      </c>
      <c r="E41" s="2">
        <f t="shared" si="6"/>
        <v>8.545604512558537E-2</v>
      </c>
      <c r="F41" s="2">
        <f t="shared" si="7"/>
        <v>9.4109821847163641E-2</v>
      </c>
      <c r="G41" s="3">
        <f t="shared" si="8"/>
        <v>0.10184487569761544</v>
      </c>
      <c r="H41" s="3">
        <f t="shared" si="9"/>
        <v>0.11616681134259262</v>
      </c>
      <c r="J41" s="85">
        <v>37</v>
      </c>
      <c r="K41" s="90" t="s">
        <v>877</v>
      </c>
      <c r="L41" s="35">
        <v>7.8680555555555545E-2</v>
      </c>
      <c r="M41" s="39" t="s">
        <v>840</v>
      </c>
      <c r="N41" s="36">
        <v>1413</v>
      </c>
      <c r="O41" s="37">
        <v>0.996</v>
      </c>
      <c r="P41" s="38">
        <v>1407.348</v>
      </c>
    </row>
    <row r="42" spans="1:16" x14ac:dyDescent="0.25">
      <c r="A42" s="16">
        <v>2014</v>
      </c>
      <c r="B42" s="17" t="s">
        <v>843</v>
      </c>
      <c r="C42" s="8">
        <f t="shared" si="4"/>
        <v>6.7803888011233979E-2</v>
      </c>
      <c r="D42" s="8">
        <f t="shared" si="5"/>
        <v>7.5298001949317739E-2</v>
      </c>
      <c r="E42" s="2">
        <f t="shared" si="6"/>
        <v>8.2221956151553852E-2</v>
      </c>
      <c r="F42" s="2">
        <f t="shared" si="7"/>
        <v>9.0548230192217541E-2</v>
      </c>
      <c r="G42" s="3">
        <f t="shared" si="8"/>
        <v>9.7990550481988833E-2</v>
      </c>
      <c r="H42" s="3">
        <f t="shared" si="9"/>
        <v>0.11177047164351853</v>
      </c>
      <c r="J42" s="85">
        <v>38</v>
      </c>
      <c r="K42" s="90" t="s">
        <v>878</v>
      </c>
      <c r="L42" s="35">
        <v>9.1006944444444446E-2</v>
      </c>
      <c r="M42" s="39" t="s">
        <v>855</v>
      </c>
      <c r="N42" s="31">
        <v>1275</v>
      </c>
      <c r="O42" s="31">
        <v>1.103</v>
      </c>
      <c r="P42" s="40">
        <v>1407</v>
      </c>
    </row>
    <row r="43" spans="1:16" x14ac:dyDescent="0.25">
      <c r="A43" s="16">
        <v>2014</v>
      </c>
      <c r="B43" s="17" t="s">
        <v>844</v>
      </c>
      <c r="C43" s="8">
        <f t="shared" si="4"/>
        <v>5.440626645602948E-2</v>
      </c>
      <c r="D43" s="8">
        <f t="shared" si="5"/>
        <v>6.0419590643274845E-2</v>
      </c>
      <c r="E43" s="2">
        <f t="shared" si="6"/>
        <v>6.5975415070242641E-2</v>
      </c>
      <c r="F43" s="2">
        <f t="shared" si="7"/>
        <v>7.2656469760900122E-2</v>
      </c>
      <c r="G43" s="3">
        <f t="shared" si="8"/>
        <v>7.8628234398782332E-2</v>
      </c>
      <c r="H43" s="3">
        <f t="shared" si="9"/>
        <v>8.9685329861111093E-2</v>
      </c>
      <c r="J43" s="85">
        <v>39</v>
      </c>
      <c r="K43" s="91" t="s">
        <v>881</v>
      </c>
      <c r="L43" s="82">
        <v>6.9537037037037036E-2</v>
      </c>
      <c r="M43" s="83" t="s">
        <v>1245</v>
      </c>
      <c r="N43" s="31"/>
      <c r="O43" s="31"/>
      <c r="P43" s="33">
        <v>1402.0755659121173</v>
      </c>
    </row>
    <row r="44" spans="1:16" x14ac:dyDescent="0.25">
      <c r="A44" s="16">
        <v>2014</v>
      </c>
      <c r="B44" s="17" t="s">
        <v>845</v>
      </c>
      <c r="C44" s="8">
        <f t="shared" si="4"/>
        <v>5.1739292610145683E-2</v>
      </c>
      <c r="D44" s="8">
        <f t="shared" si="5"/>
        <v>5.7457846003898631E-2</v>
      </c>
      <c r="E44" s="2">
        <f t="shared" si="6"/>
        <v>6.274132609621115E-2</v>
      </c>
      <c r="F44" s="2">
        <f t="shared" si="7"/>
        <v>6.909487810595405E-2</v>
      </c>
      <c r="G44" s="3">
        <f t="shared" si="8"/>
        <v>7.4773909183155754E-2</v>
      </c>
      <c r="H44" s="3">
        <f t="shared" si="9"/>
        <v>8.5288990162037032E-2</v>
      </c>
      <c r="J44" s="85">
        <v>40</v>
      </c>
      <c r="K44" s="92" t="s">
        <v>879</v>
      </c>
      <c r="L44" s="32">
        <v>2.8935185185185185E-2</v>
      </c>
      <c r="M44" s="39" t="s">
        <v>871</v>
      </c>
      <c r="N44" s="31"/>
      <c r="O44" s="31"/>
      <c r="P44" s="33">
        <v>1401.9720000000002</v>
      </c>
    </row>
    <row r="45" spans="1:16" x14ac:dyDescent="0.25">
      <c r="A45" s="16">
        <v>2014</v>
      </c>
      <c r="B45" s="18" t="s">
        <v>1111</v>
      </c>
      <c r="C45" s="8">
        <f t="shared" si="4"/>
        <v>3.8451487625065832E-2</v>
      </c>
      <c r="D45" s="8">
        <f t="shared" si="5"/>
        <v>4.27013888888889E-2</v>
      </c>
      <c r="E45" s="2">
        <f t="shared" si="6"/>
        <v>4.6627953384418913E-2</v>
      </c>
      <c r="F45" s="2">
        <f t="shared" si="7"/>
        <v>5.1349771448663865E-2</v>
      </c>
      <c r="G45" s="3">
        <f t="shared" si="8"/>
        <v>5.5570300608828019E-2</v>
      </c>
      <c r="H45" s="3">
        <f t="shared" si="9"/>
        <v>6.3384874131944463E-2</v>
      </c>
      <c r="J45" s="85">
        <v>41</v>
      </c>
      <c r="K45" s="91" t="s">
        <v>880</v>
      </c>
      <c r="L45" s="32">
        <v>8.6192129629629632E-2</v>
      </c>
      <c r="M45" s="39" t="s">
        <v>839</v>
      </c>
      <c r="N45" s="31"/>
      <c r="O45" s="31"/>
      <c r="P45" s="33">
        <v>1397.6232039747549</v>
      </c>
    </row>
    <row r="46" spans="1:16" x14ac:dyDescent="0.25">
      <c r="A46" s="16">
        <v>2014</v>
      </c>
      <c r="B46" s="18" t="s">
        <v>1538</v>
      </c>
      <c r="C46" s="8">
        <f t="shared" si="4"/>
        <v>3.1956621906266462E-2</v>
      </c>
      <c r="D46" s="8">
        <f t="shared" si="5"/>
        <v>3.5488669590643285E-2</v>
      </c>
      <c r="E46" s="2">
        <f t="shared" si="6"/>
        <v>3.8751995530012781E-2</v>
      </c>
      <c r="F46" s="2">
        <f t="shared" si="7"/>
        <v>4.2676248241912809E-2</v>
      </c>
      <c r="G46" s="3">
        <f t="shared" si="8"/>
        <v>4.6183885083713863E-2</v>
      </c>
      <c r="H46" s="3">
        <f t="shared" si="9"/>
        <v>5.2678493923611125E-2</v>
      </c>
      <c r="J46" s="85">
        <v>42</v>
      </c>
      <c r="K46" s="90" t="s">
        <v>715</v>
      </c>
      <c r="L46" s="35">
        <v>7.9398148148148148E-2</v>
      </c>
      <c r="M46" s="39" t="s">
        <v>840</v>
      </c>
      <c r="N46" s="36">
        <v>1400</v>
      </c>
      <c r="O46" s="37" t="s">
        <v>115</v>
      </c>
      <c r="P46" s="38">
        <v>1397</v>
      </c>
    </row>
    <row r="47" spans="1:16" x14ac:dyDescent="0.25">
      <c r="A47" s="16">
        <v>2014</v>
      </c>
      <c r="B47" s="18" t="s">
        <v>846</v>
      </c>
      <c r="C47" s="8">
        <f t="shared" si="4"/>
        <v>3.029368527295067E-2</v>
      </c>
      <c r="D47" s="8">
        <f t="shared" si="5"/>
        <v>3.3641934697855744E-2</v>
      </c>
      <c r="E47" s="2">
        <f t="shared" si="6"/>
        <v>3.6735445934440183E-2</v>
      </c>
      <c r="F47" s="2">
        <f t="shared" si="7"/>
        <v>4.0455491092358173E-2</v>
      </c>
      <c r="G47" s="3">
        <f t="shared" si="8"/>
        <v>4.3780599949264323E-2</v>
      </c>
      <c r="H47" s="3">
        <f t="shared" si="9"/>
        <v>4.9937246817129619E-2</v>
      </c>
      <c r="J47" s="85">
        <v>43</v>
      </c>
      <c r="K47" s="91" t="s">
        <v>721</v>
      </c>
      <c r="L47" s="82">
        <v>7.0023148148148154E-2</v>
      </c>
      <c r="M47" s="83" t="s">
        <v>1245</v>
      </c>
      <c r="N47" s="31"/>
      <c r="O47" s="31"/>
      <c r="P47" s="33">
        <v>1392.3421487603307</v>
      </c>
    </row>
    <row r="48" spans="1:16" x14ac:dyDescent="0.25">
      <c r="J48" s="85">
        <v>44</v>
      </c>
      <c r="K48" s="91" t="s">
        <v>1247</v>
      </c>
      <c r="L48" s="82">
        <v>7.0057870370370368E-2</v>
      </c>
      <c r="M48" s="83" t="s">
        <v>1245</v>
      </c>
      <c r="N48" s="31"/>
      <c r="O48" s="31"/>
      <c r="P48" s="33">
        <v>1391.652073352057</v>
      </c>
    </row>
    <row r="49" spans="10:16" x14ac:dyDescent="0.25">
      <c r="J49" s="85">
        <v>45</v>
      </c>
      <c r="K49" s="90" t="s">
        <v>882</v>
      </c>
      <c r="L49" s="35">
        <v>3.9259259259259258E-2</v>
      </c>
      <c r="M49" s="39" t="s">
        <v>867</v>
      </c>
      <c r="N49" s="31">
        <v>1336</v>
      </c>
      <c r="O49" s="37">
        <v>1.0409999999999999</v>
      </c>
      <c r="P49" s="38">
        <v>1391</v>
      </c>
    </row>
    <row r="50" spans="10:16" x14ac:dyDescent="0.25">
      <c r="J50" s="85">
        <v>46</v>
      </c>
      <c r="K50" s="93" t="s">
        <v>883</v>
      </c>
      <c r="L50" s="32">
        <v>2.298611111111111E-2</v>
      </c>
      <c r="M50" s="39" t="s">
        <v>872</v>
      </c>
      <c r="N50" s="31"/>
      <c r="O50" s="31"/>
      <c r="P50" s="33">
        <v>1390.39778449144</v>
      </c>
    </row>
    <row r="51" spans="10:16" x14ac:dyDescent="0.25">
      <c r="J51" s="85">
        <v>47</v>
      </c>
      <c r="K51" s="91" t="s">
        <v>940</v>
      </c>
      <c r="L51" s="82">
        <v>8.3229166666666674E-2</v>
      </c>
      <c r="M51" s="83" t="s">
        <v>1629</v>
      </c>
      <c r="N51" s="31"/>
      <c r="O51" s="31"/>
      <c r="P51" s="33">
        <v>1383.4132943957727</v>
      </c>
    </row>
    <row r="52" spans="10:16" x14ac:dyDescent="0.25">
      <c r="J52" s="85">
        <v>48</v>
      </c>
      <c r="K52" s="91" t="s">
        <v>884</v>
      </c>
      <c r="L52" s="32">
        <v>5.3854166666666668E-2</v>
      </c>
      <c r="M52" s="39" t="s">
        <v>842</v>
      </c>
      <c r="N52" s="31"/>
      <c r="O52" s="31"/>
      <c r="P52" s="33">
        <v>1380.520094562648</v>
      </c>
    </row>
    <row r="53" spans="10:16" x14ac:dyDescent="0.25">
      <c r="J53" s="85">
        <v>49</v>
      </c>
      <c r="K53" s="91" t="s">
        <v>1248</v>
      </c>
      <c r="L53" s="82">
        <v>7.075231481481481E-2</v>
      </c>
      <c r="M53" s="83" t="s">
        <v>1245</v>
      </c>
      <c r="N53" s="31"/>
      <c r="O53" s="31"/>
      <c r="P53" s="33">
        <v>1377.9928022247673</v>
      </c>
    </row>
    <row r="54" spans="10:16" x14ac:dyDescent="0.25">
      <c r="J54" s="85">
        <v>50</v>
      </c>
      <c r="K54" s="91" t="s">
        <v>101</v>
      </c>
      <c r="L54" s="32">
        <v>8.7488425925925928E-2</v>
      </c>
      <c r="M54" s="39" t="s">
        <v>839</v>
      </c>
      <c r="N54" s="31"/>
      <c r="O54" s="31"/>
      <c r="P54" s="33">
        <v>1376.9149358380737</v>
      </c>
    </row>
    <row r="55" spans="10:16" x14ac:dyDescent="0.25">
      <c r="J55" s="85">
        <v>51</v>
      </c>
      <c r="K55" s="91" t="s">
        <v>1249</v>
      </c>
      <c r="L55" s="82">
        <v>7.0833333333333331E-2</v>
      </c>
      <c r="M55" s="83" t="s">
        <v>1245</v>
      </c>
      <c r="N55" s="31"/>
      <c r="O55" s="31"/>
      <c r="P55" s="33">
        <v>1376.416666666667</v>
      </c>
    </row>
    <row r="56" spans="10:16" x14ac:dyDescent="0.25">
      <c r="J56" s="85">
        <v>52</v>
      </c>
      <c r="K56" s="91" t="s">
        <v>219</v>
      </c>
      <c r="L56" s="82">
        <v>7.0844907407407412E-2</v>
      </c>
      <c r="M56" s="83" t="s">
        <v>1245</v>
      </c>
      <c r="N56" s="31"/>
      <c r="O56" s="31"/>
      <c r="P56" s="33">
        <v>1376.1917987256986</v>
      </c>
    </row>
    <row r="57" spans="10:16" x14ac:dyDescent="0.25">
      <c r="J57" s="85">
        <v>53</v>
      </c>
      <c r="K57" s="91" t="s">
        <v>1633</v>
      </c>
      <c r="L57" s="82">
        <v>8.3726851851851858E-2</v>
      </c>
      <c r="M57" s="83" t="s">
        <v>1629</v>
      </c>
      <c r="N57" s="31"/>
      <c r="O57" s="31"/>
      <c r="P57" s="33">
        <v>1375.190074647498</v>
      </c>
    </row>
    <row r="58" spans="10:16" x14ac:dyDescent="0.25">
      <c r="J58" s="85">
        <v>54</v>
      </c>
      <c r="K58" s="91" t="s">
        <v>1250</v>
      </c>
      <c r="L58" s="82">
        <v>7.0983796296296295E-2</v>
      </c>
      <c r="M58" s="83" t="s">
        <v>1245</v>
      </c>
      <c r="N58" s="31"/>
      <c r="O58" s="31"/>
      <c r="P58" s="33">
        <v>1373.4991032121313</v>
      </c>
    </row>
    <row r="59" spans="10:16" x14ac:dyDescent="0.25">
      <c r="J59" s="85">
        <v>55</v>
      </c>
      <c r="K59" s="91" t="s">
        <v>761</v>
      </c>
      <c r="L59" s="82">
        <v>7.1064814814814817E-2</v>
      </c>
      <c r="M59" s="83" t="s">
        <v>1245</v>
      </c>
      <c r="N59" s="31"/>
      <c r="O59" s="31"/>
      <c r="P59" s="33">
        <v>1371.9332247557004</v>
      </c>
    </row>
    <row r="60" spans="10:16" x14ac:dyDescent="0.25">
      <c r="J60" s="85">
        <v>56</v>
      </c>
      <c r="K60" s="90" t="s">
        <v>630</v>
      </c>
      <c r="L60" s="35">
        <v>5.2164351851851858E-2</v>
      </c>
      <c r="M60" s="39" t="s">
        <v>843</v>
      </c>
      <c r="N60" s="31">
        <v>1366</v>
      </c>
      <c r="O60" s="37">
        <v>1.004</v>
      </c>
      <c r="P60" s="38">
        <v>1371.4639999999999</v>
      </c>
    </row>
    <row r="61" spans="10:16" x14ac:dyDescent="0.25">
      <c r="J61" s="85">
        <v>57</v>
      </c>
      <c r="K61" s="90" t="s">
        <v>885</v>
      </c>
      <c r="L61" s="35">
        <v>9.3518518518518515E-2</v>
      </c>
      <c r="M61" s="39" t="s">
        <v>855</v>
      </c>
      <c r="N61" s="31">
        <v>1241</v>
      </c>
      <c r="O61" s="31">
        <v>1.103</v>
      </c>
      <c r="P61" s="40">
        <v>1369</v>
      </c>
    </row>
    <row r="62" spans="10:16" x14ac:dyDescent="0.25">
      <c r="J62" s="85">
        <v>58</v>
      </c>
      <c r="K62" s="93" t="s">
        <v>886</v>
      </c>
      <c r="L62" s="32">
        <v>2.3356481481481482E-2</v>
      </c>
      <c r="M62" s="39" t="s">
        <v>872</v>
      </c>
      <c r="N62" s="31"/>
      <c r="O62" s="31"/>
      <c r="P62" s="33">
        <v>1368.3498513379582</v>
      </c>
    </row>
    <row r="63" spans="10:16" x14ac:dyDescent="0.25">
      <c r="J63" s="85">
        <v>59</v>
      </c>
      <c r="K63" s="91" t="s">
        <v>1504</v>
      </c>
      <c r="L63" s="32">
        <v>2.4641203703703703E-2</v>
      </c>
      <c r="M63" s="83" t="s">
        <v>1537</v>
      </c>
      <c r="N63" s="31"/>
      <c r="O63" s="31"/>
      <c r="P63" s="33">
        <v>1368.2057303898548</v>
      </c>
    </row>
    <row r="64" spans="10:16" x14ac:dyDescent="0.25">
      <c r="J64" s="85">
        <v>60</v>
      </c>
      <c r="K64" s="91" t="s">
        <v>633</v>
      </c>
      <c r="L64" s="82">
        <v>8.4155092592592587E-2</v>
      </c>
      <c r="M64" s="83" t="s">
        <v>1629</v>
      </c>
      <c r="N64" s="31"/>
      <c r="O64" s="31"/>
      <c r="P64" s="33">
        <v>1368.1921331316191</v>
      </c>
    </row>
    <row r="65" spans="10:16" x14ac:dyDescent="0.25">
      <c r="J65" s="85">
        <v>61</v>
      </c>
      <c r="K65" s="90" t="s">
        <v>887</v>
      </c>
      <c r="L65" s="35">
        <v>4.1979166666666672E-2</v>
      </c>
      <c r="M65" s="39" t="s">
        <v>874</v>
      </c>
      <c r="N65" s="31">
        <v>1353</v>
      </c>
      <c r="O65" s="37">
        <v>1.0109999999999999</v>
      </c>
      <c r="P65" s="38">
        <v>1367.8829999999998</v>
      </c>
    </row>
    <row r="66" spans="10:16" x14ac:dyDescent="0.25">
      <c r="J66" s="85">
        <v>62</v>
      </c>
      <c r="K66" s="90" t="s">
        <v>100</v>
      </c>
      <c r="L66" s="35">
        <v>8.1030092592592584E-2</v>
      </c>
      <c r="M66" s="39" t="s">
        <v>840</v>
      </c>
      <c r="N66" s="36">
        <v>1372</v>
      </c>
      <c r="O66" s="37">
        <v>0.996</v>
      </c>
      <c r="P66" s="38">
        <v>1366.5119999999999</v>
      </c>
    </row>
    <row r="67" spans="10:16" x14ac:dyDescent="0.25">
      <c r="J67" s="85">
        <v>63</v>
      </c>
      <c r="K67" s="92" t="s">
        <v>888</v>
      </c>
      <c r="L67" s="32">
        <v>2.9687500000000002E-2</v>
      </c>
      <c r="M67" s="39" t="s">
        <v>871</v>
      </c>
      <c r="N67" s="31"/>
      <c r="O67" s="31"/>
      <c r="P67" s="33">
        <v>1366.4444444444446</v>
      </c>
    </row>
    <row r="68" spans="10:16" x14ac:dyDescent="0.25">
      <c r="J68" s="85">
        <v>64</v>
      </c>
      <c r="K68" s="90" t="s">
        <v>889</v>
      </c>
      <c r="L68" s="35">
        <v>6.0358796296296292E-2</v>
      </c>
      <c r="M68" s="39" t="s">
        <v>841</v>
      </c>
      <c r="N68" s="36">
        <v>1446</v>
      </c>
      <c r="O68" s="37" t="s">
        <v>115</v>
      </c>
      <c r="P68" s="38">
        <v>1364</v>
      </c>
    </row>
    <row r="69" spans="10:16" x14ac:dyDescent="0.25">
      <c r="J69" s="85">
        <v>65</v>
      </c>
      <c r="K69" s="91" t="s">
        <v>1634</v>
      </c>
      <c r="L69" s="82">
        <v>8.4606481481481477E-2</v>
      </c>
      <c r="M69" s="83" t="s">
        <v>1629</v>
      </c>
      <c r="N69" s="31"/>
      <c r="O69" s="31"/>
      <c r="P69" s="33">
        <v>1360.8926128590974</v>
      </c>
    </row>
    <row r="70" spans="10:16" x14ac:dyDescent="0.25">
      <c r="J70" s="85">
        <v>66</v>
      </c>
      <c r="K70" s="91" t="s">
        <v>897</v>
      </c>
      <c r="L70" s="32">
        <v>2.4826388888888887E-2</v>
      </c>
      <c r="M70" s="83" t="s">
        <v>1537</v>
      </c>
      <c r="N70" s="31"/>
      <c r="O70" s="31"/>
      <c r="P70" s="33">
        <v>1358.0000000000005</v>
      </c>
    </row>
    <row r="71" spans="10:16" x14ac:dyDescent="0.25">
      <c r="J71" s="85">
        <v>67</v>
      </c>
      <c r="K71" s="91" t="s">
        <v>890</v>
      </c>
      <c r="L71" s="32">
        <v>5.4837962962962956E-2</v>
      </c>
      <c r="M71" s="39" t="s">
        <v>842</v>
      </c>
      <c r="N71" s="31"/>
      <c r="O71" s="31"/>
      <c r="P71" s="33">
        <v>1355.7534824820602</v>
      </c>
    </row>
    <row r="72" spans="10:16" x14ac:dyDescent="0.25">
      <c r="J72" s="85">
        <v>68</v>
      </c>
      <c r="K72" s="93" t="s">
        <v>891</v>
      </c>
      <c r="L72" s="32">
        <v>2.3622685185185188E-2</v>
      </c>
      <c r="M72" s="39" t="s">
        <v>872</v>
      </c>
      <c r="N72" s="31"/>
      <c r="O72" s="31"/>
      <c r="P72" s="33">
        <v>1352.9299363057321</v>
      </c>
    </row>
    <row r="73" spans="10:16" x14ac:dyDescent="0.25">
      <c r="J73" s="85">
        <v>69</v>
      </c>
      <c r="K73" s="90" t="s">
        <v>228</v>
      </c>
      <c r="L73" s="35">
        <v>6.0069444444444446E-2</v>
      </c>
      <c r="M73" s="39" t="s">
        <v>841</v>
      </c>
      <c r="N73" s="36">
        <v>1453</v>
      </c>
      <c r="O73" s="37">
        <v>0.93</v>
      </c>
      <c r="P73" s="38">
        <v>1351.29</v>
      </c>
    </row>
    <row r="74" spans="10:16" x14ac:dyDescent="0.25">
      <c r="J74" s="85">
        <v>70</v>
      </c>
      <c r="K74" s="93" t="s">
        <v>627</v>
      </c>
      <c r="L74" s="32">
        <v>2.3657407407407408E-2</v>
      </c>
      <c r="M74" s="39" t="s">
        <v>872</v>
      </c>
      <c r="N74" s="31"/>
      <c r="O74" s="31"/>
      <c r="P74" s="33">
        <v>1350.9442270058705</v>
      </c>
    </row>
    <row r="75" spans="10:16" x14ac:dyDescent="0.25">
      <c r="J75" s="85">
        <v>71</v>
      </c>
      <c r="K75" s="91" t="s">
        <v>197</v>
      </c>
      <c r="L75" s="32">
        <v>8.9293981481481488E-2</v>
      </c>
      <c r="M75" s="39" t="s">
        <v>839</v>
      </c>
      <c r="N75" s="31"/>
      <c r="O75" s="31"/>
      <c r="P75" s="33">
        <v>1349.0732339598185</v>
      </c>
    </row>
    <row r="76" spans="10:16" x14ac:dyDescent="0.25">
      <c r="J76" s="85">
        <v>72</v>
      </c>
      <c r="K76" s="90" t="s">
        <v>892</v>
      </c>
      <c r="L76" s="35">
        <v>9.4884259259259252E-2</v>
      </c>
      <c r="M76" s="39" t="s">
        <v>855</v>
      </c>
      <c r="N76" s="31">
        <v>1223</v>
      </c>
      <c r="O76" s="31">
        <v>1.103</v>
      </c>
      <c r="P76" s="40">
        <v>1349</v>
      </c>
    </row>
    <row r="77" spans="10:16" x14ac:dyDescent="0.25">
      <c r="J77" s="85">
        <v>73</v>
      </c>
      <c r="K77" s="90" t="s">
        <v>893</v>
      </c>
      <c r="L77" s="35">
        <v>9.4884259259259252E-2</v>
      </c>
      <c r="M77" s="39" t="s">
        <v>855</v>
      </c>
      <c r="N77" s="31">
        <v>1223</v>
      </c>
      <c r="O77" s="31">
        <v>1.103</v>
      </c>
      <c r="P77" s="40">
        <v>1349</v>
      </c>
    </row>
    <row r="78" spans="10:16" x14ac:dyDescent="0.25">
      <c r="J78" s="85">
        <v>74</v>
      </c>
      <c r="K78" s="91" t="s">
        <v>678</v>
      </c>
      <c r="L78" s="82">
        <v>8.5439814814814816E-2</v>
      </c>
      <c r="M78" s="83" t="s">
        <v>1629</v>
      </c>
      <c r="N78" s="31"/>
      <c r="O78" s="31"/>
      <c r="P78" s="33">
        <v>1347.6192088864809</v>
      </c>
    </row>
    <row r="79" spans="10:16" x14ac:dyDescent="0.25">
      <c r="J79" s="85">
        <v>75</v>
      </c>
      <c r="K79" s="91" t="s">
        <v>894</v>
      </c>
      <c r="L79" s="32">
        <v>5.5185185185185191E-2</v>
      </c>
      <c r="M79" s="39" t="s">
        <v>842</v>
      </c>
      <c r="N79" s="31"/>
      <c r="O79" s="31"/>
      <c r="P79" s="33">
        <v>1347.2231543624162</v>
      </c>
    </row>
    <row r="80" spans="10:16" x14ac:dyDescent="0.25">
      <c r="J80" s="85">
        <v>76</v>
      </c>
      <c r="K80" s="91" t="s">
        <v>895</v>
      </c>
      <c r="L80" s="32">
        <v>8.9525462962962973E-2</v>
      </c>
      <c r="M80" s="39" t="s">
        <v>839</v>
      </c>
      <c r="N80" s="31"/>
      <c r="O80" s="31"/>
      <c r="P80" s="33">
        <v>1345.5850032320618</v>
      </c>
    </row>
    <row r="81" spans="10:16" x14ac:dyDescent="0.25">
      <c r="J81" s="85">
        <v>77</v>
      </c>
      <c r="K81" s="90" t="s">
        <v>896</v>
      </c>
      <c r="L81" s="35">
        <v>9.5173611111111112E-2</v>
      </c>
      <c r="M81" s="39" t="s">
        <v>855</v>
      </c>
      <c r="N81" s="31">
        <v>1219</v>
      </c>
      <c r="O81" s="31">
        <v>1.103</v>
      </c>
      <c r="P81" s="40">
        <v>1345</v>
      </c>
    </row>
    <row r="82" spans="10:16" x14ac:dyDescent="0.25">
      <c r="J82" s="85">
        <v>78</v>
      </c>
      <c r="K82" s="90" t="s">
        <v>898</v>
      </c>
      <c r="L82" s="35">
        <v>6.1134259259259256E-2</v>
      </c>
      <c r="M82" s="39" t="s">
        <v>841</v>
      </c>
      <c r="N82" s="36">
        <v>1428</v>
      </c>
      <c r="O82" s="37" t="s">
        <v>115</v>
      </c>
      <c r="P82" s="38">
        <v>1344</v>
      </c>
    </row>
    <row r="83" spans="10:16" x14ac:dyDescent="0.25">
      <c r="J83" s="85">
        <v>79</v>
      </c>
      <c r="K83" s="91" t="s">
        <v>899</v>
      </c>
      <c r="L83" s="32">
        <v>8.9664351851851856E-2</v>
      </c>
      <c r="M83" s="39" t="s">
        <v>839</v>
      </c>
      <c r="N83" s="31"/>
      <c r="O83" s="31"/>
      <c r="P83" s="33">
        <v>1343.5007099522395</v>
      </c>
    </row>
    <row r="84" spans="10:16" x14ac:dyDescent="0.25">
      <c r="J84" s="85">
        <v>80</v>
      </c>
      <c r="K84" s="93" t="s">
        <v>860</v>
      </c>
      <c r="L84" s="32">
        <v>2.3831018518518519E-2</v>
      </c>
      <c r="M84" s="39" t="s">
        <v>872</v>
      </c>
      <c r="N84" s="31"/>
      <c r="O84" s="31"/>
      <c r="P84" s="33">
        <v>1341.1024769305486</v>
      </c>
    </row>
    <row r="85" spans="10:16" x14ac:dyDescent="0.25">
      <c r="J85" s="85">
        <v>81</v>
      </c>
      <c r="K85" s="92" t="s">
        <v>900</v>
      </c>
      <c r="L85" s="32">
        <v>3.0254629629629631E-2</v>
      </c>
      <c r="M85" s="39" t="s">
        <v>871</v>
      </c>
      <c r="N85" s="31"/>
      <c r="O85" s="31"/>
      <c r="P85" s="33">
        <v>1340.830145371079</v>
      </c>
    </row>
    <row r="86" spans="10:16" x14ac:dyDescent="0.25">
      <c r="J86" s="85">
        <v>82</v>
      </c>
      <c r="K86" s="90" t="s">
        <v>361</v>
      </c>
      <c r="L86" s="35">
        <v>4.2858796296296298E-2</v>
      </c>
      <c r="M86" s="39" t="s">
        <v>874</v>
      </c>
      <c r="N86" s="31">
        <v>1325</v>
      </c>
      <c r="O86" s="37">
        <v>1.0109999999999999</v>
      </c>
      <c r="P86" s="38">
        <v>1339.5749999999998</v>
      </c>
    </row>
    <row r="87" spans="10:16" x14ac:dyDescent="0.25">
      <c r="J87" s="85">
        <v>83</v>
      </c>
      <c r="K87" s="90" t="s">
        <v>901</v>
      </c>
      <c r="L87" s="35">
        <v>5.3495370370370367E-2</v>
      </c>
      <c r="M87" s="39" t="s">
        <v>843</v>
      </c>
      <c r="N87" s="31">
        <v>1332</v>
      </c>
      <c r="O87" s="37">
        <v>1.004</v>
      </c>
      <c r="P87" s="38">
        <v>1337</v>
      </c>
    </row>
    <row r="88" spans="10:16" x14ac:dyDescent="0.25">
      <c r="J88" s="85">
        <v>84</v>
      </c>
      <c r="K88" s="91" t="s">
        <v>628</v>
      </c>
      <c r="L88" s="32">
        <v>2.5231481481481483E-2</v>
      </c>
      <c r="M88" s="83" t="s">
        <v>1537</v>
      </c>
      <c r="N88" s="31"/>
      <c r="O88" s="31"/>
      <c r="P88" s="33">
        <v>1336.1972477064223</v>
      </c>
    </row>
    <row r="89" spans="10:16" x14ac:dyDescent="0.25">
      <c r="J89" s="85">
        <v>85</v>
      </c>
      <c r="K89" s="93" t="s">
        <v>902</v>
      </c>
      <c r="L89" s="32">
        <v>2.3923611111111114E-2</v>
      </c>
      <c r="M89" s="39" t="s">
        <v>872</v>
      </c>
      <c r="N89" s="31"/>
      <c r="O89" s="31"/>
      <c r="P89" s="33">
        <v>1335.9119496855342</v>
      </c>
    </row>
    <row r="90" spans="10:16" x14ac:dyDescent="0.25">
      <c r="J90" s="85">
        <v>86</v>
      </c>
      <c r="K90" s="91" t="s">
        <v>903</v>
      </c>
      <c r="L90" s="32">
        <v>5.5682870370370369E-2</v>
      </c>
      <c r="M90" s="39" t="s">
        <v>842</v>
      </c>
      <c r="N90" s="31"/>
      <c r="O90" s="31"/>
      <c r="P90" s="33">
        <v>1335.1818748700896</v>
      </c>
    </row>
    <row r="91" spans="10:16" x14ac:dyDescent="0.25">
      <c r="J91" s="85">
        <v>87</v>
      </c>
      <c r="K91" s="90" t="s">
        <v>264</v>
      </c>
      <c r="L91" s="35">
        <v>8.2939814814814813E-2</v>
      </c>
      <c r="M91" s="39" t="s">
        <v>840</v>
      </c>
      <c r="N91" s="36">
        <v>1340</v>
      </c>
      <c r="O91" s="37">
        <v>0.996</v>
      </c>
      <c r="P91" s="38">
        <v>1334.64</v>
      </c>
    </row>
    <row r="92" spans="10:16" x14ac:dyDescent="0.25">
      <c r="J92" s="85">
        <v>88</v>
      </c>
      <c r="K92" s="91" t="s">
        <v>922</v>
      </c>
      <c r="L92" s="32">
        <v>2.5277777777777777E-2</v>
      </c>
      <c r="M92" s="83" t="s">
        <v>1537</v>
      </c>
      <c r="N92" s="31"/>
      <c r="O92" s="31"/>
      <c r="P92" s="33">
        <v>1333.7500000000005</v>
      </c>
    </row>
    <row r="93" spans="10:16" x14ac:dyDescent="0.25">
      <c r="J93" s="85">
        <v>89</v>
      </c>
      <c r="K93" s="90" t="s">
        <v>904</v>
      </c>
      <c r="L93" s="35">
        <v>9.6030092592592597E-2</v>
      </c>
      <c r="M93" s="39" t="s">
        <v>855</v>
      </c>
      <c r="N93" s="31">
        <v>1209</v>
      </c>
      <c r="O93" s="31">
        <v>1.103</v>
      </c>
      <c r="P93" s="40">
        <v>1333</v>
      </c>
    </row>
    <row r="94" spans="10:16" x14ac:dyDescent="0.25">
      <c r="J94" s="85">
        <v>90</v>
      </c>
      <c r="K94" s="91" t="s">
        <v>905</v>
      </c>
      <c r="L94" s="32">
        <v>9.0416666666666659E-2</v>
      </c>
      <c r="M94" s="39" t="s">
        <v>839</v>
      </c>
      <c r="N94" s="31"/>
      <c r="O94" s="31"/>
      <c r="P94" s="33">
        <v>1332.3220686123914</v>
      </c>
    </row>
    <row r="95" spans="10:16" x14ac:dyDescent="0.25">
      <c r="J95" s="85">
        <v>91</v>
      </c>
      <c r="K95" s="91" t="s">
        <v>636</v>
      </c>
      <c r="L95" s="82">
        <v>8.6493055555555545E-2</v>
      </c>
      <c r="M95" s="83" t="s">
        <v>1629</v>
      </c>
      <c r="N95" s="31"/>
      <c r="O95" s="31"/>
      <c r="P95" s="33">
        <v>1331.2090191355551</v>
      </c>
    </row>
    <row r="96" spans="10:16" x14ac:dyDescent="0.25">
      <c r="J96" s="85">
        <v>92</v>
      </c>
      <c r="K96" s="90" t="s">
        <v>906</v>
      </c>
      <c r="L96" s="35">
        <v>9.6145833333333333E-2</v>
      </c>
      <c r="M96" s="39" t="s">
        <v>855</v>
      </c>
      <c r="N96" s="31">
        <v>1207</v>
      </c>
      <c r="O96" s="31">
        <v>1.103</v>
      </c>
      <c r="P96" s="40">
        <v>1331</v>
      </c>
    </row>
    <row r="97" spans="10:16" x14ac:dyDescent="0.25">
      <c r="J97" s="85">
        <v>93</v>
      </c>
      <c r="K97" s="90" t="s">
        <v>907</v>
      </c>
      <c r="L97" s="35">
        <v>9.6226851851851855E-2</v>
      </c>
      <c r="M97" s="39" t="s">
        <v>855</v>
      </c>
      <c r="N97" s="31">
        <v>1206</v>
      </c>
      <c r="O97" s="31">
        <v>1.103</v>
      </c>
      <c r="P97" s="40">
        <v>1330</v>
      </c>
    </row>
    <row r="98" spans="10:16" x14ac:dyDescent="0.25">
      <c r="J98" s="85">
        <v>94</v>
      </c>
      <c r="K98" s="91" t="s">
        <v>1251</v>
      </c>
      <c r="L98" s="82">
        <v>7.3321759259259267E-2</v>
      </c>
      <c r="M98" s="83" t="s">
        <v>1245</v>
      </c>
      <c r="N98" s="31"/>
      <c r="O98" s="31"/>
      <c r="P98" s="33">
        <v>1329.7032359905288</v>
      </c>
    </row>
    <row r="99" spans="10:16" x14ac:dyDescent="0.25">
      <c r="J99" s="85">
        <v>95</v>
      </c>
      <c r="K99" s="93" t="s">
        <v>356</v>
      </c>
      <c r="L99" s="32">
        <v>2.4039351851851853E-2</v>
      </c>
      <c r="M99" s="39" t="s">
        <v>872</v>
      </c>
      <c r="N99" s="31"/>
      <c r="O99" s="31"/>
      <c r="P99" s="33">
        <v>1329.4800192585458</v>
      </c>
    </row>
    <row r="100" spans="10:16" x14ac:dyDescent="0.25">
      <c r="J100" s="85">
        <v>96</v>
      </c>
      <c r="K100" s="90" t="s">
        <v>675</v>
      </c>
      <c r="L100" s="35">
        <v>6.1064814814814815E-2</v>
      </c>
      <c r="M100" s="39" t="s">
        <v>841</v>
      </c>
      <c r="N100" s="36">
        <v>1429</v>
      </c>
      <c r="O100" s="37">
        <v>0.93</v>
      </c>
      <c r="P100" s="38">
        <v>1328.97</v>
      </c>
    </row>
    <row r="101" spans="10:16" x14ac:dyDescent="0.25">
      <c r="J101" s="85">
        <v>97</v>
      </c>
      <c r="K101" s="91" t="s">
        <v>452</v>
      </c>
      <c r="L101" s="32">
        <v>9.0648148148148144E-2</v>
      </c>
      <c r="M101" s="39" t="s">
        <v>839</v>
      </c>
      <c r="N101" s="31"/>
      <c r="O101" s="31"/>
      <c r="P101" s="33">
        <v>1328.9198161389172</v>
      </c>
    </row>
    <row r="102" spans="10:16" x14ac:dyDescent="0.25">
      <c r="J102" s="85">
        <v>98</v>
      </c>
      <c r="K102" s="90" t="s">
        <v>908</v>
      </c>
      <c r="L102" s="35">
        <v>8.3333333333333329E-2</v>
      </c>
      <c r="M102" s="39" t="s">
        <v>840</v>
      </c>
      <c r="N102" s="36">
        <v>1334</v>
      </c>
      <c r="O102" s="37">
        <v>0.996</v>
      </c>
      <c r="P102" s="38">
        <v>1328.664</v>
      </c>
    </row>
    <row r="103" spans="10:16" x14ac:dyDescent="0.25">
      <c r="J103" s="85">
        <v>99</v>
      </c>
      <c r="K103" s="93" t="s">
        <v>909</v>
      </c>
      <c r="L103" s="32">
        <v>2.4074074074074071E-2</v>
      </c>
      <c r="M103" s="39" t="s">
        <v>872</v>
      </c>
      <c r="N103" s="31"/>
      <c r="O103" s="31"/>
      <c r="P103" s="33">
        <v>1327.5625</v>
      </c>
    </row>
    <row r="104" spans="10:16" x14ac:dyDescent="0.25">
      <c r="J104" s="85">
        <v>100</v>
      </c>
      <c r="K104" s="90" t="s">
        <v>910</v>
      </c>
      <c r="L104" s="35">
        <v>8.3449074074074078E-2</v>
      </c>
      <c r="M104" s="39" t="s">
        <v>840</v>
      </c>
      <c r="N104" s="36">
        <v>1332</v>
      </c>
      <c r="O104" s="37">
        <v>0.996</v>
      </c>
      <c r="P104" s="38">
        <v>1326.672</v>
      </c>
    </row>
    <row r="105" spans="10:16" x14ac:dyDescent="0.25">
      <c r="J105" s="85">
        <v>101</v>
      </c>
      <c r="K105" s="92" t="s">
        <v>690</v>
      </c>
      <c r="L105" s="32">
        <v>3.0590277777777775E-2</v>
      </c>
      <c r="M105" s="39" t="s">
        <v>871</v>
      </c>
      <c r="N105" s="31"/>
      <c r="O105" s="31"/>
      <c r="P105" s="33">
        <v>1326.1180476730992</v>
      </c>
    </row>
    <row r="106" spans="10:16" x14ac:dyDescent="0.25">
      <c r="J106" s="85">
        <v>102</v>
      </c>
      <c r="K106" s="90" t="s">
        <v>911</v>
      </c>
      <c r="L106" s="35">
        <v>9.6574074074074076E-2</v>
      </c>
      <c r="M106" s="39" t="s">
        <v>855</v>
      </c>
      <c r="N106" s="31">
        <v>1202</v>
      </c>
      <c r="O106" s="31">
        <v>1.103</v>
      </c>
      <c r="P106" s="40">
        <v>1326</v>
      </c>
    </row>
    <row r="107" spans="10:16" x14ac:dyDescent="0.25">
      <c r="J107" s="85">
        <v>103</v>
      </c>
      <c r="K107" s="90" t="s">
        <v>912</v>
      </c>
      <c r="L107" s="35">
        <v>8.3715277777777777E-2</v>
      </c>
      <c r="M107" s="39" t="s">
        <v>840</v>
      </c>
      <c r="N107" s="36">
        <v>1328</v>
      </c>
      <c r="O107" s="37">
        <v>0.996</v>
      </c>
      <c r="P107" s="38">
        <v>1322.6880000000001</v>
      </c>
    </row>
    <row r="108" spans="10:16" x14ac:dyDescent="0.25">
      <c r="J108" s="85">
        <v>104</v>
      </c>
      <c r="K108" s="91" t="s">
        <v>1635</v>
      </c>
      <c r="L108" s="82">
        <v>8.7083333333333332E-2</v>
      </c>
      <c r="M108" s="83" t="s">
        <v>1629</v>
      </c>
      <c r="N108" s="31"/>
      <c r="O108" s="31"/>
      <c r="P108" s="33">
        <v>1322.1856725146201</v>
      </c>
    </row>
    <row r="109" spans="10:16" x14ac:dyDescent="0.25">
      <c r="J109" s="85">
        <v>105</v>
      </c>
      <c r="K109" s="92" t="s">
        <v>913</v>
      </c>
      <c r="L109" s="32">
        <v>3.0682870370370371E-2</v>
      </c>
      <c r="M109" s="39" t="s">
        <v>871</v>
      </c>
      <c r="N109" s="31"/>
      <c r="O109" s="31"/>
      <c r="P109" s="33">
        <v>1322.1161825726144</v>
      </c>
    </row>
    <row r="110" spans="10:16" x14ac:dyDescent="0.25">
      <c r="J110" s="85">
        <v>106</v>
      </c>
      <c r="K110" s="91" t="s">
        <v>1636</v>
      </c>
      <c r="L110" s="82">
        <v>8.7187499999999987E-2</v>
      </c>
      <c r="M110" s="83" t="s">
        <v>1629</v>
      </c>
      <c r="N110" s="31"/>
      <c r="O110" s="31"/>
      <c r="P110" s="33">
        <v>1320.6060002654988</v>
      </c>
    </row>
    <row r="111" spans="10:16" x14ac:dyDescent="0.25">
      <c r="J111" s="85">
        <v>107</v>
      </c>
      <c r="K111" s="90" t="s">
        <v>914</v>
      </c>
      <c r="L111" s="35">
        <v>9.8796296296296285E-2</v>
      </c>
      <c r="M111" s="39" t="s">
        <v>855</v>
      </c>
      <c r="N111" s="31">
        <v>1175</v>
      </c>
      <c r="O111" s="31" t="s">
        <v>115</v>
      </c>
      <c r="P111" s="40">
        <v>1320</v>
      </c>
    </row>
    <row r="112" spans="10:16" x14ac:dyDescent="0.25">
      <c r="J112" s="85">
        <v>108</v>
      </c>
      <c r="K112" s="91" t="s">
        <v>915</v>
      </c>
      <c r="L112" s="32">
        <v>5.6331018518518516E-2</v>
      </c>
      <c r="M112" s="39" t="s">
        <v>842</v>
      </c>
      <c r="N112" s="31"/>
      <c r="O112" s="31"/>
      <c r="P112" s="33">
        <v>1319.8191904664068</v>
      </c>
    </row>
    <row r="113" spans="10:16" x14ac:dyDescent="0.25">
      <c r="J113" s="85">
        <v>109</v>
      </c>
      <c r="K113" s="92" t="s">
        <v>916</v>
      </c>
      <c r="L113" s="32">
        <v>3.0740740740740739E-2</v>
      </c>
      <c r="M113" s="39" t="s">
        <v>871</v>
      </c>
      <c r="N113" s="31"/>
      <c r="O113" s="31"/>
      <c r="P113" s="33">
        <v>1319.627259036145</v>
      </c>
    </row>
    <row r="114" spans="10:16" x14ac:dyDescent="0.25">
      <c r="J114" s="85">
        <v>110</v>
      </c>
      <c r="K114" s="91" t="s">
        <v>1162</v>
      </c>
      <c r="L114" s="32">
        <v>2.5567129629629634E-2</v>
      </c>
      <c r="M114" s="83" t="s">
        <v>1537</v>
      </c>
      <c r="N114" s="31"/>
      <c r="O114" s="31"/>
      <c r="P114" s="33">
        <v>1318.6555002263469</v>
      </c>
    </row>
    <row r="115" spans="10:16" x14ac:dyDescent="0.25">
      <c r="J115" s="85">
        <v>111</v>
      </c>
      <c r="K115" s="90" t="s">
        <v>917</v>
      </c>
      <c r="L115" s="35">
        <v>6.1631944444444448E-2</v>
      </c>
      <c r="M115" s="39" t="s">
        <v>841</v>
      </c>
      <c r="N115" s="36">
        <v>1416</v>
      </c>
      <c r="O115" s="37">
        <v>0.93</v>
      </c>
      <c r="P115" s="38">
        <v>1316.88</v>
      </c>
    </row>
    <row r="116" spans="10:16" x14ac:dyDescent="0.25">
      <c r="J116" s="85">
        <v>112</v>
      </c>
      <c r="K116" s="90" t="s">
        <v>724</v>
      </c>
      <c r="L116" s="35">
        <v>4.1458333333333333E-2</v>
      </c>
      <c r="M116" s="39" t="s">
        <v>867</v>
      </c>
      <c r="N116" s="31">
        <v>1265</v>
      </c>
      <c r="O116" s="37">
        <v>1.0409999999999999</v>
      </c>
      <c r="P116" s="38">
        <v>1316.865</v>
      </c>
    </row>
    <row r="117" spans="10:16" x14ac:dyDescent="0.25">
      <c r="J117" s="85">
        <v>113</v>
      </c>
      <c r="K117" s="91" t="s">
        <v>1252</v>
      </c>
      <c r="L117" s="82">
        <v>7.408564814814815E-2</v>
      </c>
      <c r="M117" s="83" t="s">
        <v>1245</v>
      </c>
      <c r="N117" s="31"/>
      <c r="O117" s="31"/>
      <c r="P117" s="33">
        <v>1315.9928136228716</v>
      </c>
    </row>
    <row r="118" spans="10:16" x14ac:dyDescent="0.25">
      <c r="J118" s="85">
        <v>114</v>
      </c>
      <c r="K118" s="90" t="s">
        <v>918</v>
      </c>
      <c r="L118" s="35">
        <v>8.4305555555555564E-2</v>
      </c>
      <c r="M118" s="39" t="s">
        <v>840</v>
      </c>
      <c r="N118" s="36">
        <v>1319</v>
      </c>
      <c r="O118" s="37">
        <v>0.996</v>
      </c>
      <c r="P118" s="38">
        <v>1313.7239999999999</v>
      </c>
    </row>
    <row r="119" spans="10:16" x14ac:dyDescent="0.25">
      <c r="J119" s="85">
        <v>115</v>
      </c>
      <c r="K119" s="91" t="s">
        <v>1507</v>
      </c>
      <c r="L119" s="32">
        <v>2.56712962962963E-2</v>
      </c>
      <c r="M119" s="83" t="s">
        <v>1537</v>
      </c>
      <c r="N119" s="31"/>
      <c r="O119" s="31"/>
      <c r="P119" s="33">
        <v>1313.3047790802527</v>
      </c>
    </row>
    <row r="120" spans="10:16" x14ac:dyDescent="0.25">
      <c r="J120" s="85">
        <v>116</v>
      </c>
      <c r="K120" s="92" t="s">
        <v>919</v>
      </c>
      <c r="L120" s="32">
        <v>3.0914351851851849E-2</v>
      </c>
      <c r="M120" s="39" t="s">
        <v>871</v>
      </c>
      <c r="N120" s="31"/>
      <c r="O120" s="31"/>
      <c r="P120" s="33">
        <v>1312.2163983526773</v>
      </c>
    </row>
    <row r="121" spans="10:16" x14ac:dyDescent="0.25">
      <c r="J121" s="85">
        <v>117</v>
      </c>
      <c r="K121" s="92" t="s">
        <v>920</v>
      </c>
      <c r="L121" s="32">
        <v>3.0925925925925926E-2</v>
      </c>
      <c r="M121" s="39" t="s">
        <v>871</v>
      </c>
      <c r="N121" s="31"/>
      <c r="O121" s="31"/>
      <c r="P121" s="33">
        <v>1311.7252994011978</v>
      </c>
    </row>
    <row r="122" spans="10:16" x14ac:dyDescent="0.25">
      <c r="J122" s="85">
        <v>118</v>
      </c>
      <c r="K122" s="91" t="s">
        <v>1253</v>
      </c>
      <c r="L122" s="82">
        <v>7.4444444444444438E-2</v>
      </c>
      <c r="M122" s="83" t="s">
        <v>1245</v>
      </c>
      <c r="N122" s="31"/>
      <c r="O122" s="31"/>
      <c r="P122" s="33">
        <v>1309.6501865671644</v>
      </c>
    </row>
    <row r="123" spans="10:16" x14ac:dyDescent="0.25">
      <c r="J123" s="85">
        <v>119</v>
      </c>
      <c r="K123" s="90" t="s">
        <v>921</v>
      </c>
      <c r="L123" s="35">
        <v>8.4629629629629624E-2</v>
      </c>
      <c r="M123" s="39" t="s">
        <v>840</v>
      </c>
      <c r="N123" s="36">
        <v>1314</v>
      </c>
      <c r="O123" s="37">
        <v>0.996</v>
      </c>
      <c r="P123" s="38">
        <v>1308.7439999999999</v>
      </c>
    </row>
    <row r="124" spans="10:16" x14ac:dyDescent="0.25">
      <c r="J124" s="85">
        <v>120</v>
      </c>
      <c r="K124" s="91" t="s">
        <v>279</v>
      </c>
      <c r="L124" s="32">
        <v>9.2048611111111109E-2</v>
      </c>
      <c r="M124" s="39" t="s">
        <v>839</v>
      </c>
      <c r="N124" s="31"/>
      <c r="O124" s="31"/>
      <c r="P124" s="33">
        <v>1308.7011190745629</v>
      </c>
    </row>
    <row r="125" spans="10:16" x14ac:dyDescent="0.25">
      <c r="J125" s="85">
        <v>121</v>
      </c>
      <c r="K125" s="93" t="s">
        <v>524</v>
      </c>
      <c r="L125" s="32">
        <v>2.4421296296296292E-2</v>
      </c>
      <c r="M125" s="39" t="s">
        <v>872</v>
      </c>
      <c r="N125" s="31"/>
      <c r="O125" s="31"/>
      <c r="P125" s="33">
        <v>1308.6872037914693</v>
      </c>
    </row>
    <row r="126" spans="10:16" x14ac:dyDescent="0.25">
      <c r="J126" s="85">
        <v>122</v>
      </c>
      <c r="K126" s="91" t="s">
        <v>202</v>
      </c>
      <c r="L126" s="32">
        <v>9.2083333333333336E-2</v>
      </c>
      <c r="M126" s="39" t="s">
        <v>839</v>
      </c>
      <c r="N126" s="31"/>
      <c r="O126" s="31"/>
      <c r="P126" s="33">
        <v>1308.2076420311714</v>
      </c>
    </row>
    <row r="127" spans="10:16" x14ac:dyDescent="0.25">
      <c r="J127" s="85">
        <v>123</v>
      </c>
      <c r="K127" s="90" t="s">
        <v>551</v>
      </c>
      <c r="L127" s="35">
        <v>6.2106481481481485E-2</v>
      </c>
      <c r="M127" s="39" t="s">
        <v>841</v>
      </c>
      <c r="N127" s="36">
        <v>1405</v>
      </c>
      <c r="O127" s="37">
        <v>0.93</v>
      </c>
      <c r="P127" s="38">
        <v>1307</v>
      </c>
    </row>
    <row r="128" spans="10:16" x14ac:dyDescent="0.25">
      <c r="J128" s="85">
        <v>124</v>
      </c>
      <c r="K128" s="91" t="s">
        <v>1254</v>
      </c>
      <c r="L128" s="82">
        <v>7.4629629629629629E-2</v>
      </c>
      <c r="M128" s="83" t="s">
        <v>1245</v>
      </c>
      <c r="N128" s="31"/>
      <c r="O128" s="31"/>
      <c r="P128" s="33">
        <v>1306.4004342431763</v>
      </c>
    </row>
    <row r="129" spans="10:16" x14ac:dyDescent="0.25">
      <c r="J129" s="85">
        <v>125</v>
      </c>
      <c r="K129" s="93" t="s">
        <v>461</v>
      </c>
      <c r="L129" s="32">
        <v>2.4467592592592593E-2</v>
      </c>
      <c r="M129" s="39" t="s">
        <v>872</v>
      </c>
      <c r="N129" s="31"/>
      <c r="O129" s="31"/>
      <c r="P129" s="33">
        <v>1306.2109744560073</v>
      </c>
    </row>
    <row r="130" spans="10:16" x14ac:dyDescent="0.25">
      <c r="J130" s="85">
        <v>126</v>
      </c>
      <c r="K130" s="93" t="s">
        <v>628</v>
      </c>
      <c r="L130" s="32">
        <v>2.4502314814814814E-2</v>
      </c>
      <c r="M130" s="39" t="s">
        <v>872</v>
      </c>
      <c r="N130" s="31"/>
      <c r="O130" s="31"/>
      <c r="P130" s="33">
        <v>1304.3599433160132</v>
      </c>
    </row>
    <row r="131" spans="10:16" x14ac:dyDescent="0.25">
      <c r="J131" s="85">
        <v>127</v>
      </c>
      <c r="K131" s="90" t="s">
        <v>231</v>
      </c>
      <c r="L131" s="35">
        <v>5.4837962962962956E-2</v>
      </c>
      <c r="M131" s="39" t="s">
        <v>843</v>
      </c>
      <c r="N131" s="31">
        <v>1299</v>
      </c>
      <c r="O131" s="37">
        <v>1.004</v>
      </c>
      <c r="P131" s="38">
        <v>1304.1959999999999</v>
      </c>
    </row>
    <row r="132" spans="10:16" x14ac:dyDescent="0.25">
      <c r="J132" s="85">
        <v>128</v>
      </c>
      <c r="K132" s="93" t="s">
        <v>923</v>
      </c>
      <c r="L132" s="32">
        <v>2.4548611111111115E-2</v>
      </c>
      <c r="M132" s="39" t="s">
        <v>872</v>
      </c>
      <c r="N132" s="31"/>
      <c r="O132" s="31"/>
      <c r="P132" s="33">
        <v>1301.9000471475715</v>
      </c>
    </row>
    <row r="133" spans="10:16" x14ac:dyDescent="0.25">
      <c r="J133" s="85">
        <v>129</v>
      </c>
      <c r="K133" s="91" t="s">
        <v>544</v>
      </c>
      <c r="L133" s="32">
        <v>9.2557870370370374E-2</v>
      </c>
      <c r="M133" s="39" t="s">
        <v>839</v>
      </c>
      <c r="N133" s="31"/>
      <c r="O133" s="31"/>
      <c r="P133" s="33">
        <v>1301.5005627110165</v>
      </c>
    </row>
    <row r="134" spans="10:16" x14ac:dyDescent="0.25">
      <c r="J134" s="85">
        <v>130</v>
      </c>
      <c r="K134" s="91" t="s">
        <v>924</v>
      </c>
      <c r="L134" s="32">
        <v>5.7152777777777775E-2</v>
      </c>
      <c r="M134" s="39" t="s">
        <v>842</v>
      </c>
      <c r="N134" s="31"/>
      <c r="O134" s="31"/>
      <c r="P134" s="33">
        <v>1300.8424463345486</v>
      </c>
    </row>
    <row r="135" spans="10:16" x14ac:dyDescent="0.25">
      <c r="J135" s="85">
        <v>131</v>
      </c>
      <c r="K135" s="91" t="s">
        <v>925</v>
      </c>
      <c r="L135" s="32">
        <v>5.7187500000000002E-2</v>
      </c>
      <c r="M135" s="39" t="s">
        <v>842</v>
      </c>
      <c r="N135" s="31"/>
      <c r="O135" s="31"/>
      <c r="P135" s="33">
        <v>1300.0526209269381</v>
      </c>
    </row>
    <row r="136" spans="10:16" x14ac:dyDescent="0.25">
      <c r="J136" s="85">
        <v>132</v>
      </c>
      <c r="K136" s="90" t="s">
        <v>359</v>
      </c>
      <c r="L136" s="35">
        <v>9.85300925925926E-2</v>
      </c>
      <c r="M136" s="39" t="s">
        <v>855</v>
      </c>
      <c r="N136" s="31">
        <v>1178</v>
      </c>
      <c r="O136" s="31">
        <v>1.103</v>
      </c>
      <c r="P136" s="40">
        <v>1299</v>
      </c>
    </row>
    <row r="137" spans="10:16" x14ac:dyDescent="0.25">
      <c r="J137" s="85">
        <v>133</v>
      </c>
      <c r="K137" s="90" t="s">
        <v>720</v>
      </c>
      <c r="L137" s="35">
        <v>9.8645833333333335E-2</v>
      </c>
      <c r="M137" s="39" t="s">
        <v>855</v>
      </c>
      <c r="N137" s="31">
        <v>1176</v>
      </c>
      <c r="O137" s="31">
        <v>1.103</v>
      </c>
      <c r="P137" s="40">
        <v>1298</v>
      </c>
    </row>
    <row r="138" spans="10:16" x14ac:dyDescent="0.25">
      <c r="J138" s="85">
        <v>134</v>
      </c>
      <c r="K138" s="90" t="s">
        <v>926</v>
      </c>
      <c r="L138" s="35">
        <v>8.5289351851851838E-2</v>
      </c>
      <c r="M138" s="39" t="s">
        <v>840</v>
      </c>
      <c r="N138" s="36">
        <v>1303</v>
      </c>
      <c r="O138" s="37">
        <v>0.996</v>
      </c>
      <c r="P138" s="38">
        <v>1297.788</v>
      </c>
    </row>
    <row r="139" spans="10:16" x14ac:dyDescent="0.25">
      <c r="J139" s="85">
        <v>135</v>
      </c>
      <c r="K139" s="92" t="s">
        <v>927</v>
      </c>
      <c r="L139" s="32">
        <v>3.1273148148148147E-2</v>
      </c>
      <c r="M139" s="39" t="s">
        <v>871</v>
      </c>
      <c r="N139" s="31"/>
      <c r="O139" s="31"/>
      <c r="P139" s="33">
        <v>1297.1613619541083</v>
      </c>
    </row>
    <row r="140" spans="10:16" x14ac:dyDescent="0.25">
      <c r="J140" s="85">
        <v>136</v>
      </c>
      <c r="K140" s="90" t="s">
        <v>928</v>
      </c>
      <c r="L140" s="35">
        <v>4.4270833333333336E-2</v>
      </c>
      <c r="M140" s="39" t="s">
        <v>874</v>
      </c>
      <c r="N140" s="31">
        <v>1283</v>
      </c>
      <c r="O140" s="37">
        <v>1.0109999999999999</v>
      </c>
      <c r="P140" s="38">
        <v>1297.1129999999998</v>
      </c>
    </row>
    <row r="141" spans="10:16" x14ac:dyDescent="0.25">
      <c r="J141" s="85">
        <v>137</v>
      </c>
      <c r="K141" s="93" t="s">
        <v>929</v>
      </c>
      <c r="L141" s="32">
        <v>2.4641203703703703E-2</v>
      </c>
      <c r="M141" s="39" t="s">
        <v>872</v>
      </c>
      <c r="N141" s="31"/>
      <c r="O141" s="31"/>
      <c r="P141" s="33">
        <v>1297.0079849694691</v>
      </c>
    </row>
    <row r="142" spans="10:16" x14ac:dyDescent="0.25">
      <c r="J142" s="85">
        <v>138</v>
      </c>
      <c r="K142" s="93" t="s">
        <v>930</v>
      </c>
      <c r="L142" s="32">
        <v>2.4652777777777777E-2</v>
      </c>
      <c r="M142" s="39" t="s">
        <v>872</v>
      </c>
      <c r="N142" s="31"/>
      <c r="O142" s="31"/>
      <c r="P142" s="33">
        <v>1296.3990610328638</v>
      </c>
    </row>
    <row r="143" spans="10:16" x14ac:dyDescent="0.25">
      <c r="J143" s="85">
        <v>139</v>
      </c>
      <c r="K143" s="91" t="s">
        <v>931</v>
      </c>
      <c r="L143" s="32">
        <v>5.7361111111111113E-2</v>
      </c>
      <c r="M143" s="39" t="s">
        <v>842</v>
      </c>
      <c r="N143" s="31"/>
      <c r="O143" s="31"/>
      <c r="P143" s="33">
        <v>1296.1178369652948</v>
      </c>
    </row>
    <row r="144" spans="10:16" x14ac:dyDescent="0.25">
      <c r="J144" s="85">
        <v>140</v>
      </c>
      <c r="K144" s="92" t="s">
        <v>932</v>
      </c>
      <c r="L144" s="32">
        <v>3.1307870370370368E-2</v>
      </c>
      <c r="M144" s="39" t="s">
        <v>871</v>
      </c>
      <c r="N144" s="31"/>
      <c r="O144" s="31"/>
      <c r="P144" s="33">
        <v>1295.7227356746769</v>
      </c>
    </row>
    <row r="145" spans="10:16" x14ac:dyDescent="0.25">
      <c r="J145" s="85">
        <v>141</v>
      </c>
      <c r="K145" s="93" t="s">
        <v>933</v>
      </c>
      <c r="L145" s="32">
        <v>2.4675925925925924E-2</v>
      </c>
      <c r="M145" s="39" t="s">
        <v>872</v>
      </c>
      <c r="N145" s="31"/>
      <c r="O145" s="31"/>
      <c r="P145" s="33">
        <v>1295.1829268292681</v>
      </c>
    </row>
    <row r="146" spans="10:16" x14ac:dyDescent="0.25">
      <c r="J146" s="85">
        <v>142</v>
      </c>
      <c r="K146" s="90" t="s">
        <v>934</v>
      </c>
      <c r="L146" s="35">
        <v>9.8842592592592593E-2</v>
      </c>
      <c r="M146" s="39" t="s">
        <v>855</v>
      </c>
      <c r="N146" s="31">
        <v>1174</v>
      </c>
      <c r="O146" s="31">
        <v>1.103</v>
      </c>
      <c r="P146" s="40">
        <v>1295</v>
      </c>
    </row>
    <row r="147" spans="10:16" x14ac:dyDescent="0.25">
      <c r="J147" s="85">
        <v>143</v>
      </c>
      <c r="K147" s="91" t="s">
        <v>676</v>
      </c>
      <c r="L147" s="82">
        <v>8.892361111111112E-2</v>
      </c>
      <c r="M147" s="83" t="s">
        <v>1629</v>
      </c>
      <c r="N147" s="31"/>
      <c r="O147" s="31"/>
      <c r="P147" s="33">
        <v>1294.8229858128336</v>
      </c>
    </row>
    <row r="148" spans="10:16" x14ac:dyDescent="0.25">
      <c r="J148" s="85">
        <v>144</v>
      </c>
      <c r="K148" s="91" t="s">
        <v>935</v>
      </c>
      <c r="L148" s="32">
        <v>5.7465277777777775E-2</v>
      </c>
      <c r="M148" s="39" t="s">
        <v>842</v>
      </c>
      <c r="N148" s="31"/>
      <c r="O148" s="31"/>
      <c r="P148" s="33">
        <v>1293.7683786505543</v>
      </c>
    </row>
    <row r="149" spans="10:16" x14ac:dyDescent="0.25">
      <c r="J149" s="85">
        <v>145</v>
      </c>
      <c r="K149" s="91" t="s">
        <v>936</v>
      </c>
      <c r="L149" s="32">
        <v>5.7534722222222223E-2</v>
      </c>
      <c r="M149" s="39" t="s">
        <v>842</v>
      </c>
      <c r="N149" s="31"/>
      <c r="O149" s="31"/>
      <c r="P149" s="33">
        <v>1292.2067994367333</v>
      </c>
    </row>
    <row r="150" spans="10:16" x14ac:dyDescent="0.25">
      <c r="J150" s="85">
        <v>146</v>
      </c>
      <c r="K150" s="91" t="s">
        <v>937</v>
      </c>
      <c r="L150" s="32">
        <v>5.7546296296296297E-2</v>
      </c>
      <c r="M150" s="39" t="s">
        <v>842</v>
      </c>
      <c r="N150" s="31"/>
      <c r="O150" s="31"/>
      <c r="P150" s="33">
        <v>1291.9469026548675</v>
      </c>
    </row>
    <row r="151" spans="10:16" x14ac:dyDescent="0.25">
      <c r="J151" s="85">
        <v>147</v>
      </c>
      <c r="K151" s="91" t="s">
        <v>1255</v>
      </c>
      <c r="L151" s="82">
        <v>7.5520833333333329E-2</v>
      </c>
      <c r="M151" s="83" t="s">
        <v>1245</v>
      </c>
      <c r="N151" s="31"/>
      <c r="O151" s="31"/>
      <c r="P151" s="33">
        <v>1290.9839080459772</v>
      </c>
    </row>
    <row r="152" spans="10:16" x14ac:dyDescent="0.25">
      <c r="J152" s="85">
        <v>148</v>
      </c>
      <c r="K152" s="93" t="s">
        <v>938</v>
      </c>
      <c r="L152" s="32">
        <v>2.4756944444444443E-2</v>
      </c>
      <c r="M152" s="39" t="s">
        <v>872</v>
      </c>
      <c r="N152" s="31"/>
      <c r="O152" s="31"/>
      <c r="P152" s="33">
        <v>1290.9443665264141</v>
      </c>
    </row>
    <row r="153" spans="10:16" x14ac:dyDescent="0.25">
      <c r="J153" s="85">
        <v>149</v>
      </c>
      <c r="K153" s="92" t="s">
        <v>692</v>
      </c>
      <c r="L153" s="32">
        <v>3.1435185185185184E-2</v>
      </c>
      <c r="M153" s="39" t="s">
        <v>871</v>
      </c>
      <c r="N153" s="31"/>
      <c r="O153" s="31"/>
      <c r="P153" s="33">
        <v>1290.474963181149</v>
      </c>
    </row>
    <row r="154" spans="10:16" x14ac:dyDescent="0.25">
      <c r="J154" s="85">
        <v>150</v>
      </c>
      <c r="K154" s="90" t="s">
        <v>722</v>
      </c>
      <c r="L154" s="35">
        <v>8.5972222222222228E-2</v>
      </c>
      <c r="M154" s="39" t="s">
        <v>840</v>
      </c>
      <c r="N154" s="36">
        <v>1293</v>
      </c>
      <c r="O154" s="37">
        <v>0.996</v>
      </c>
      <c r="P154" s="38">
        <v>1287.828</v>
      </c>
    </row>
    <row r="155" spans="10:16" x14ac:dyDescent="0.25">
      <c r="J155" s="85">
        <v>151</v>
      </c>
      <c r="K155" s="90" t="s">
        <v>939</v>
      </c>
      <c r="L155" s="35">
        <v>8.6053240740740736E-2</v>
      </c>
      <c r="M155" s="39" t="s">
        <v>840</v>
      </c>
      <c r="N155" s="36">
        <v>1292</v>
      </c>
      <c r="O155" s="37">
        <v>0.996</v>
      </c>
      <c r="P155" s="38">
        <v>1286.8320000000001</v>
      </c>
    </row>
    <row r="156" spans="10:16" x14ac:dyDescent="0.25">
      <c r="J156" s="85">
        <v>152</v>
      </c>
      <c r="K156" s="91" t="s">
        <v>1256</v>
      </c>
      <c r="L156" s="82">
        <v>7.5775462962962961E-2</v>
      </c>
      <c r="M156" s="83" t="s">
        <v>1245</v>
      </c>
      <c r="N156" s="31"/>
      <c r="O156" s="31"/>
      <c r="P156" s="33">
        <v>1286.645791965786</v>
      </c>
    </row>
    <row r="157" spans="10:16" x14ac:dyDescent="0.25">
      <c r="J157" s="85">
        <v>153</v>
      </c>
      <c r="K157" s="91" t="s">
        <v>1508</v>
      </c>
      <c r="L157" s="32">
        <v>2.6226851851851852E-2</v>
      </c>
      <c r="M157" s="83" t="s">
        <v>1537</v>
      </c>
      <c r="N157" s="31"/>
      <c r="O157" s="31"/>
      <c r="P157" s="33">
        <v>1285.4854368932042</v>
      </c>
    </row>
    <row r="158" spans="10:16" x14ac:dyDescent="0.25">
      <c r="J158" s="85">
        <v>154</v>
      </c>
      <c r="K158" s="90" t="s">
        <v>237</v>
      </c>
      <c r="L158" s="35">
        <v>9.9629629629629624E-2</v>
      </c>
      <c r="M158" s="39" t="s">
        <v>855</v>
      </c>
      <c r="N158" s="31">
        <v>1165</v>
      </c>
      <c r="O158" s="31">
        <v>1.103</v>
      </c>
      <c r="P158" s="40">
        <v>1285</v>
      </c>
    </row>
    <row r="159" spans="10:16" x14ac:dyDescent="0.25">
      <c r="J159" s="85">
        <v>155</v>
      </c>
      <c r="K159" s="90" t="s">
        <v>941</v>
      </c>
      <c r="L159" s="35">
        <v>9.9629629629629624E-2</v>
      </c>
      <c r="M159" s="39" t="s">
        <v>855</v>
      </c>
      <c r="N159" s="31">
        <v>1165</v>
      </c>
      <c r="O159" s="31">
        <v>1.103</v>
      </c>
      <c r="P159" s="40">
        <v>1285</v>
      </c>
    </row>
    <row r="160" spans="10:16" x14ac:dyDescent="0.25">
      <c r="J160" s="85">
        <v>156</v>
      </c>
      <c r="K160" s="90" t="s">
        <v>942</v>
      </c>
      <c r="L160" s="35">
        <v>4.4664351851851851E-2</v>
      </c>
      <c r="M160" s="39" t="s">
        <v>874</v>
      </c>
      <c r="N160" s="31">
        <v>1271</v>
      </c>
      <c r="O160" s="37">
        <v>1.0109999999999999</v>
      </c>
      <c r="P160" s="38">
        <v>1284.9809999999998</v>
      </c>
    </row>
    <row r="161" spans="10:16" x14ac:dyDescent="0.25">
      <c r="J161" s="85">
        <v>157</v>
      </c>
      <c r="K161" s="91" t="s">
        <v>221</v>
      </c>
      <c r="L161" s="82">
        <v>8.9629629629629629E-2</v>
      </c>
      <c r="M161" s="83" t="s">
        <v>1629</v>
      </c>
      <c r="N161" s="31"/>
      <c r="O161" s="31"/>
      <c r="P161" s="33">
        <v>1284.6235795454547</v>
      </c>
    </row>
    <row r="162" spans="10:16" x14ac:dyDescent="0.25">
      <c r="J162" s="85">
        <v>158</v>
      </c>
      <c r="K162" s="90" t="s">
        <v>579</v>
      </c>
      <c r="L162" s="35">
        <v>6.3217592592592589E-2</v>
      </c>
      <c r="M162" s="39" t="s">
        <v>841</v>
      </c>
      <c r="N162" s="36">
        <v>1381</v>
      </c>
      <c r="O162" s="37">
        <v>0.93</v>
      </c>
      <c r="P162" s="38">
        <v>1284.3300000000002</v>
      </c>
    </row>
    <row r="163" spans="10:16" x14ac:dyDescent="0.25">
      <c r="J163" s="85">
        <v>159</v>
      </c>
      <c r="K163" s="91" t="s">
        <v>423</v>
      </c>
      <c r="L163" s="32">
        <v>9.3796296296296308E-2</v>
      </c>
      <c r="M163" s="39" t="s">
        <v>839</v>
      </c>
      <c r="N163" s="31"/>
      <c r="O163" s="31"/>
      <c r="P163" s="33">
        <v>1284.3163869693976</v>
      </c>
    </row>
    <row r="164" spans="10:16" x14ac:dyDescent="0.25">
      <c r="J164" s="85">
        <v>160</v>
      </c>
      <c r="K164" s="91" t="s">
        <v>1637</v>
      </c>
      <c r="L164" s="82">
        <v>8.9675925925925923E-2</v>
      </c>
      <c r="M164" s="83" t="s">
        <v>1629</v>
      </c>
      <c r="N164" s="31"/>
      <c r="O164" s="31"/>
      <c r="P164" s="33">
        <v>1283.960376871451</v>
      </c>
    </row>
    <row r="165" spans="10:16" x14ac:dyDescent="0.25">
      <c r="J165" s="85">
        <v>161</v>
      </c>
      <c r="K165" s="91" t="s">
        <v>999</v>
      </c>
      <c r="L165" s="82">
        <v>8.971064814814815E-2</v>
      </c>
      <c r="M165" s="83" t="s">
        <v>1629</v>
      </c>
      <c r="N165" s="31"/>
      <c r="O165" s="31"/>
      <c r="P165" s="33">
        <v>1283.4634240743133</v>
      </c>
    </row>
    <row r="166" spans="10:16" x14ac:dyDescent="0.25">
      <c r="J166" s="85">
        <v>162</v>
      </c>
      <c r="K166" s="91" t="s">
        <v>943</v>
      </c>
      <c r="L166" s="32">
        <v>5.7928240740740738E-2</v>
      </c>
      <c r="M166" s="39" t="s">
        <v>842</v>
      </c>
      <c r="N166" s="31"/>
      <c r="O166" s="31"/>
      <c r="P166" s="33">
        <v>1283.4285714285718</v>
      </c>
    </row>
    <row r="167" spans="10:16" x14ac:dyDescent="0.25">
      <c r="J167" s="85">
        <v>163</v>
      </c>
      <c r="K167" s="91" t="s">
        <v>944</v>
      </c>
      <c r="L167" s="32">
        <v>5.7939814814814812E-2</v>
      </c>
      <c r="M167" s="39" t="s">
        <v>842</v>
      </c>
      <c r="N167" s="31"/>
      <c r="O167" s="31"/>
      <c r="P167" s="33">
        <v>1283.1721933679587</v>
      </c>
    </row>
    <row r="168" spans="10:16" x14ac:dyDescent="0.25">
      <c r="J168" s="85">
        <v>164</v>
      </c>
      <c r="K168" s="90" t="s">
        <v>501</v>
      </c>
      <c r="L168" s="35">
        <v>0.10049768518518519</v>
      </c>
      <c r="M168" s="39" t="s">
        <v>855</v>
      </c>
      <c r="N168" s="31">
        <v>1155</v>
      </c>
      <c r="O168" s="31" t="s">
        <v>115</v>
      </c>
      <c r="P168" s="40">
        <v>1283</v>
      </c>
    </row>
    <row r="169" spans="10:16" x14ac:dyDescent="0.25">
      <c r="J169" s="85">
        <v>165</v>
      </c>
      <c r="K169" s="90" t="s">
        <v>945</v>
      </c>
      <c r="L169" s="35">
        <v>4.4745370370370373E-2</v>
      </c>
      <c r="M169" s="39" t="s">
        <v>874</v>
      </c>
      <c r="N169" s="31">
        <v>1269</v>
      </c>
      <c r="O169" s="37">
        <v>1.0109999999999999</v>
      </c>
      <c r="P169" s="38">
        <v>1282.9589999999998</v>
      </c>
    </row>
    <row r="170" spans="10:16" x14ac:dyDescent="0.25">
      <c r="J170" s="85">
        <v>166</v>
      </c>
      <c r="K170" s="91" t="s">
        <v>1509</v>
      </c>
      <c r="L170" s="32">
        <v>2.6284722222222223E-2</v>
      </c>
      <c r="M170" s="83" t="s">
        <v>1537</v>
      </c>
      <c r="N170" s="31"/>
      <c r="O170" s="31"/>
      <c r="P170" s="33">
        <v>1282.6552179656542</v>
      </c>
    </row>
    <row r="171" spans="10:16" x14ac:dyDescent="0.25">
      <c r="J171" s="85">
        <v>167</v>
      </c>
      <c r="K171" s="90" t="s">
        <v>186</v>
      </c>
      <c r="L171" s="35">
        <v>8.6365740740740729E-2</v>
      </c>
      <c r="M171" s="39" t="s">
        <v>840</v>
      </c>
      <c r="N171" s="36">
        <v>1287</v>
      </c>
      <c r="O171" s="37">
        <v>0.996</v>
      </c>
      <c r="P171" s="38">
        <v>1281.8520000000001</v>
      </c>
    </row>
    <row r="172" spans="10:16" x14ac:dyDescent="0.25">
      <c r="J172" s="85">
        <v>168</v>
      </c>
      <c r="K172" s="91" t="s">
        <v>1510</v>
      </c>
      <c r="L172" s="32">
        <v>2.630787037037037E-2</v>
      </c>
      <c r="M172" s="83" t="s">
        <v>1537</v>
      </c>
      <c r="N172" s="31"/>
      <c r="O172" s="31"/>
      <c r="P172" s="33">
        <v>1281.5266168059836</v>
      </c>
    </row>
    <row r="173" spans="10:16" x14ac:dyDescent="0.25">
      <c r="J173" s="85">
        <v>169</v>
      </c>
      <c r="K173" s="90" t="s">
        <v>764</v>
      </c>
      <c r="L173" s="35">
        <v>4.2592592592592592E-2</v>
      </c>
      <c r="M173" s="39" t="s">
        <v>867</v>
      </c>
      <c r="N173" s="31">
        <v>1231</v>
      </c>
      <c r="O173" s="37">
        <v>1.0409999999999999</v>
      </c>
      <c r="P173" s="38">
        <v>1281.471</v>
      </c>
    </row>
    <row r="174" spans="10:16" x14ac:dyDescent="0.25">
      <c r="J174" s="85">
        <v>170</v>
      </c>
      <c r="K174" s="91" t="s">
        <v>230</v>
      </c>
      <c r="L174" s="32">
        <v>2.6331018518518517E-2</v>
      </c>
      <c r="M174" s="83" t="s">
        <v>1537</v>
      </c>
      <c r="N174" s="31"/>
      <c r="O174" s="31"/>
      <c r="P174" s="33">
        <v>1280.4000000000003</v>
      </c>
    </row>
    <row r="175" spans="10:16" x14ac:dyDescent="0.25">
      <c r="J175" s="85">
        <v>171</v>
      </c>
      <c r="K175" s="91" t="s">
        <v>946</v>
      </c>
      <c r="L175" s="32">
        <v>9.4178240740740729E-2</v>
      </c>
      <c r="M175" s="39" t="s">
        <v>839</v>
      </c>
      <c r="N175" s="31"/>
      <c r="O175" s="31"/>
      <c r="P175" s="33">
        <v>1279.107779279833</v>
      </c>
    </row>
    <row r="176" spans="10:16" x14ac:dyDescent="0.25">
      <c r="J176" s="85">
        <v>172</v>
      </c>
      <c r="K176" s="93" t="s">
        <v>632</v>
      </c>
      <c r="L176" s="32">
        <v>2.4999999999999998E-2</v>
      </c>
      <c r="M176" s="39" t="s">
        <v>872</v>
      </c>
      <c r="N176" s="31"/>
      <c r="O176" s="31"/>
      <c r="P176" s="33">
        <v>1278.3935185185185</v>
      </c>
    </row>
    <row r="177" spans="10:16" x14ac:dyDescent="0.25">
      <c r="J177" s="85">
        <v>173</v>
      </c>
      <c r="K177" s="91" t="s">
        <v>1511</v>
      </c>
      <c r="L177" s="32">
        <v>2.6377314814814815E-2</v>
      </c>
      <c r="M177" s="83" t="s">
        <v>1537</v>
      </c>
      <c r="N177" s="31"/>
      <c r="O177" s="31"/>
      <c r="P177" s="33">
        <v>1278.1526985519968</v>
      </c>
    </row>
    <row r="178" spans="10:16" x14ac:dyDescent="0.25">
      <c r="J178" s="85">
        <v>174</v>
      </c>
      <c r="K178" s="91" t="s">
        <v>1257</v>
      </c>
      <c r="L178" s="82">
        <v>7.6296296296296293E-2</v>
      </c>
      <c r="M178" s="83" t="s">
        <v>1245</v>
      </c>
      <c r="N178" s="31"/>
      <c r="O178" s="31"/>
      <c r="P178" s="33">
        <v>1277.862560679612</v>
      </c>
    </row>
    <row r="179" spans="10:16" x14ac:dyDescent="0.25">
      <c r="J179" s="85">
        <v>175</v>
      </c>
      <c r="K179" s="93" t="s">
        <v>947</v>
      </c>
      <c r="L179" s="32">
        <v>2.5023148148148145E-2</v>
      </c>
      <c r="M179" s="39" t="s">
        <v>872</v>
      </c>
      <c r="N179" s="31"/>
      <c r="O179" s="31"/>
      <c r="P179" s="33">
        <v>1277.2109158186863</v>
      </c>
    </row>
    <row r="180" spans="10:16" x14ac:dyDescent="0.25">
      <c r="J180" s="85">
        <v>176</v>
      </c>
      <c r="K180" s="91" t="s">
        <v>948</v>
      </c>
      <c r="L180" s="32">
        <v>5.8217592592592592E-2</v>
      </c>
      <c r="M180" s="39" t="s">
        <v>842</v>
      </c>
      <c r="N180" s="31"/>
      <c r="O180" s="31"/>
      <c r="P180" s="33">
        <v>1277.0497017892646</v>
      </c>
    </row>
    <row r="181" spans="10:16" x14ac:dyDescent="0.25">
      <c r="J181" s="85">
        <v>177</v>
      </c>
      <c r="K181" s="90" t="s">
        <v>949</v>
      </c>
      <c r="L181" s="35">
        <v>6.3657407407407399E-2</v>
      </c>
      <c r="M181" s="39" t="s">
        <v>841</v>
      </c>
      <c r="N181" s="36">
        <v>1371</v>
      </c>
      <c r="O181" s="37">
        <v>0.93</v>
      </c>
      <c r="P181" s="38">
        <v>1275.03</v>
      </c>
    </row>
    <row r="182" spans="10:16" x14ac:dyDescent="0.25">
      <c r="J182" s="85">
        <v>178</v>
      </c>
      <c r="K182" s="90" t="s">
        <v>242</v>
      </c>
      <c r="L182" s="35">
        <v>6.3645833333333332E-2</v>
      </c>
      <c r="M182" s="39" t="s">
        <v>841</v>
      </c>
      <c r="N182" s="36">
        <v>1371</v>
      </c>
      <c r="O182" s="37">
        <v>0.93</v>
      </c>
      <c r="P182" s="38">
        <v>1275.03</v>
      </c>
    </row>
    <row r="183" spans="10:16" x14ac:dyDescent="0.25">
      <c r="J183" s="85">
        <v>179</v>
      </c>
      <c r="K183" s="90" t="s">
        <v>950</v>
      </c>
      <c r="L183" s="35">
        <v>0.10041666666666667</v>
      </c>
      <c r="M183" s="39" t="s">
        <v>855</v>
      </c>
      <c r="N183" s="31">
        <v>1156</v>
      </c>
      <c r="O183" s="31">
        <v>1.103</v>
      </c>
      <c r="P183" s="40">
        <v>1275</v>
      </c>
    </row>
    <row r="184" spans="10:16" x14ac:dyDescent="0.25">
      <c r="J184" s="85">
        <v>180</v>
      </c>
      <c r="K184" s="91" t="s">
        <v>1638</v>
      </c>
      <c r="L184" s="82">
        <v>9.0335648148148151E-2</v>
      </c>
      <c r="M184" s="83" t="s">
        <v>1629</v>
      </c>
      <c r="N184" s="31"/>
      <c r="O184" s="31"/>
      <c r="P184" s="33">
        <v>1274.5836002562462</v>
      </c>
    </row>
    <row r="185" spans="10:16" x14ac:dyDescent="0.25">
      <c r="J185" s="85">
        <v>181</v>
      </c>
      <c r="K185" s="90" t="s">
        <v>217</v>
      </c>
      <c r="L185" s="35">
        <v>6.368055555555556E-2</v>
      </c>
      <c r="M185" s="39" t="s">
        <v>841</v>
      </c>
      <c r="N185" s="36">
        <v>1370</v>
      </c>
      <c r="O185" s="37">
        <v>0.93</v>
      </c>
      <c r="P185" s="38">
        <v>1274.1000000000001</v>
      </c>
    </row>
    <row r="186" spans="10:16" x14ac:dyDescent="0.25">
      <c r="J186" s="85">
        <v>182</v>
      </c>
      <c r="K186" s="90" t="s">
        <v>951</v>
      </c>
      <c r="L186" s="35">
        <v>0.10046296296296296</v>
      </c>
      <c r="M186" s="39" t="s">
        <v>855</v>
      </c>
      <c r="N186" s="31">
        <v>1155</v>
      </c>
      <c r="O186" s="31">
        <v>1.103</v>
      </c>
      <c r="P186" s="40">
        <v>1274</v>
      </c>
    </row>
    <row r="187" spans="10:16" x14ac:dyDescent="0.25">
      <c r="J187" s="85">
        <v>183</v>
      </c>
      <c r="K187" s="91" t="s">
        <v>336</v>
      </c>
      <c r="L187" s="82">
        <v>9.0393518518518512E-2</v>
      </c>
      <c r="M187" s="83" t="s">
        <v>1629</v>
      </c>
      <c r="N187" s="31"/>
      <c r="O187" s="31"/>
      <c r="P187" s="33">
        <v>1273.7676056338032</v>
      </c>
    </row>
    <row r="188" spans="10:16" x14ac:dyDescent="0.25">
      <c r="J188" s="85">
        <v>184</v>
      </c>
      <c r="K188" s="91" t="s">
        <v>1048</v>
      </c>
      <c r="L188" s="32">
        <v>2.6493055555555558E-2</v>
      </c>
      <c r="M188" s="83" t="s">
        <v>1537</v>
      </c>
      <c r="N188" s="31"/>
      <c r="O188" s="31"/>
      <c r="P188" s="33">
        <v>1272.5688073394497</v>
      </c>
    </row>
    <row r="189" spans="10:16" x14ac:dyDescent="0.25">
      <c r="J189" s="85">
        <v>185</v>
      </c>
      <c r="K189" s="92" t="s">
        <v>107</v>
      </c>
      <c r="L189" s="32">
        <v>6.3842592592592604E-2</v>
      </c>
      <c r="M189" s="39" t="s">
        <v>841</v>
      </c>
      <c r="N189" s="31"/>
      <c r="O189" s="31"/>
      <c r="P189" s="33">
        <v>1271.1548223350253</v>
      </c>
    </row>
    <row r="190" spans="10:16" x14ac:dyDescent="0.25">
      <c r="J190" s="85">
        <v>186</v>
      </c>
      <c r="K190" s="91" t="s">
        <v>123</v>
      </c>
      <c r="L190" s="32">
        <v>9.4791666666666663E-2</v>
      </c>
      <c r="M190" s="39" t="s">
        <v>839</v>
      </c>
      <c r="N190" s="31"/>
      <c r="O190" s="31"/>
      <c r="P190" s="33">
        <v>1270.8302808302808</v>
      </c>
    </row>
    <row r="191" spans="10:16" x14ac:dyDescent="0.25">
      <c r="J191" s="85">
        <v>187</v>
      </c>
      <c r="K191" s="92" t="s">
        <v>952</v>
      </c>
      <c r="L191" s="32">
        <v>3.1921296296296302E-2</v>
      </c>
      <c r="M191" s="39" t="s">
        <v>871</v>
      </c>
      <c r="N191" s="31"/>
      <c r="O191" s="31"/>
      <c r="P191" s="33">
        <v>1270.8230601885425</v>
      </c>
    </row>
    <row r="192" spans="10:16" x14ac:dyDescent="0.25">
      <c r="J192" s="85">
        <v>188</v>
      </c>
      <c r="K192" s="91" t="s">
        <v>296</v>
      </c>
      <c r="L192" s="82">
        <v>7.6759259259259263E-2</v>
      </c>
      <c r="M192" s="83" t="s">
        <v>1245</v>
      </c>
      <c r="N192" s="31"/>
      <c r="O192" s="31"/>
      <c r="P192" s="33">
        <v>1270.1553075995175</v>
      </c>
    </row>
    <row r="193" spans="10:16" x14ac:dyDescent="0.25">
      <c r="J193" s="85">
        <v>189</v>
      </c>
      <c r="K193" s="92" t="s">
        <v>953</v>
      </c>
      <c r="L193" s="32">
        <v>6.3900462962962964E-2</v>
      </c>
      <c r="M193" s="39" t="s">
        <v>841</v>
      </c>
      <c r="N193" s="31"/>
      <c r="O193" s="31"/>
      <c r="P193" s="33">
        <v>1270.0036225321501</v>
      </c>
    </row>
    <row r="194" spans="10:16" x14ac:dyDescent="0.25">
      <c r="J194" s="85">
        <v>190</v>
      </c>
      <c r="K194" s="91" t="s">
        <v>1512</v>
      </c>
      <c r="L194" s="32">
        <v>2.6550925925925926E-2</v>
      </c>
      <c r="M194" s="83" t="s">
        <v>1537</v>
      </c>
      <c r="N194" s="31"/>
      <c r="O194" s="31"/>
      <c r="P194" s="33">
        <v>1269.7951176983438</v>
      </c>
    </row>
    <row r="195" spans="10:16" x14ac:dyDescent="0.25">
      <c r="J195" s="85">
        <v>191</v>
      </c>
      <c r="K195" s="91" t="s">
        <v>456</v>
      </c>
      <c r="L195" s="32">
        <v>9.4907407407407399E-2</v>
      </c>
      <c r="M195" s="39" t="s">
        <v>839</v>
      </c>
      <c r="N195" s="31"/>
      <c r="O195" s="31"/>
      <c r="P195" s="33">
        <v>1269.280487804878</v>
      </c>
    </row>
    <row r="196" spans="10:16" x14ac:dyDescent="0.25">
      <c r="J196" s="85">
        <v>192</v>
      </c>
      <c r="K196" s="90" t="s">
        <v>954</v>
      </c>
      <c r="L196" s="35">
        <v>0.10092592592592592</v>
      </c>
      <c r="M196" s="39" t="s">
        <v>855</v>
      </c>
      <c r="N196" s="31">
        <v>1150</v>
      </c>
      <c r="O196" s="31">
        <v>1.103</v>
      </c>
      <c r="P196" s="40">
        <v>1268</v>
      </c>
    </row>
    <row r="197" spans="10:16" x14ac:dyDescent="0.25">
      <c r="J197" s="85">
        <v>193</v>
      </c>
      <c r="K197" s="90" t="s">
        <v>955</v>
      </c>
      <c r="L197" s="35">
        <v>0.10098379629629629</v>
      </c>
      <c r="M197" s="39" t="s">
        <v>855</v>
      </c>
      <c r="N197" s="31">
        <v>1149</v>
      </c>
      <c r="O197" s="31">
        <v>1.103</v>
      </c>
      <c r="P197" s="40">
        <v>1268</v>
      </c>
    </row>
    <row r="198" spans="10:16" x14ac:dyDescent="0.25">
      <c r="J198" s="85">
        <v>194</v>
      </c>
      <c r="K198" s="91" t="s">
        <v>1639</v>
      </c>
      <c r="L198" s="82">
        <v>9.0810185185185188E-2</v>
      </c>
      <c r="M198" s="83" t="s">
        <v>1629</v>
      </c>
      <c r="N198" s="31"/>
      <c r="O198" s="31"/>
      <c r="P198" s="33">
        <v>1267.9231455518736</v>
      </c>
    </row>
    <row r="199" spans="10:16" x14ac:dyDescent="0.25">
      <c r="J199" s="85">
        <v>195</v>
      </c>
      <c r="K199" s="91" t="s">
        <v>956</v>
      </c>
      <c r="L199" s="32">
        <v>5.8645833333333335E-2</v>
      </c>
      <c r="M199" s="39" t="s">
        <v>842</v>
      </c>
      <c r="N199" s="31"/>
      <c r="O199" s="31"/>
      <c r="P199" s="33">
        <v>1267.7244918097495</v>
      </c>
    </row>
    <row r="200" spans="10:16" x14ac:dyDescent="0.25">
      <c r="J200" s="85">
        <v>196</v>
      </c>
      <c r="K200" s="91" t="s">
        <v>1513</v>
      </c>
      <c r="L200" s="32">
        <v>2.6631944444444444E-2</v>
      </c>
      <c r="M200" s="83" t="s">
        <v>1537</v>
      </c>
      <c r="N200" s="31"/>
      <c r="O200" s="31"/>
      <c r="P200" s="33">
        <v>1265.9322033898309</v>
      </c>
    </row>
    <row r="201" spans="10:16" x14ac:dyDescent="0.25">
      <c r="J201" s="85">
        <v>197</v>
      </c>
      <c r="K201" s="91" t="s">
        <v>957</v>
      </c>
      <c r="L201" s="32">
        <v>5.8750000000000004E-2</v>
      </c>
      <c r="M201" s="39" t="s">
        <v>842</v>
      </c>
      <c r="N201" s="31"/>
      <c r="O201" s="31"/>
      <c r="P201" s="33">
        <v>1265.476753349094</v>
      </c>
    </row>
    <row r="202" spans="10:16" x14ac:dyDescent="0.25">
      <c r="J202" s="85">
        <v>198</v>
      </c>
      <c r="K202" s="93" t="s">
        <v>958</v>
      </c>
      <c r="L202" s="32">
        <v>2.5300925925925925E-2</v>
      </c>
      <c r="M202" s="39" t="s">
        <v>872</v>
      </c>
      <c r="N202" s="31"/>
      <c r="O202" s="31"/>
      <c r="P202" s="33">
        <v>1263.1884720951509</v>
      </c>
    </row>
    <row r="203" spans="10:16" x14ac:dyDescent="0.25">
      <c r="J203" s="85">
        <v>199</v>
      </c>
      <c r="K203" s="90" t="s">
        <v>959</v>
      </c>
      <c r="L203" s="35">
        <v>5.6631944444444443E-2</v>
      </c>
      <c r="M203" s="39" t="s">
        <v>843</v>
      </c>
      <c r="N203" s="31">
        <v>1258</v>
      </c>
      <c r="O203" s="37">
        <v>1.004</v>
      </c>
      <c r="P203" s="38">
        <v>1263.0319999999999</v>
      </c>
    </row>
    <row r="204" spans="10:16" x14ac:dyDescent="0.25">
      <c r="J204" s="85">
        <v>200</v>
      </c>
      <c r="K204" s="92" t="s">
        <v>132</v>
      </c>
      <c r="L204" s="32">
        <v>6.4317129629629641E-2</v>
      </c>
      <c r="M204" s="39" t="s">
        <v>841</v>
      </c>
      <c r="N204" s="31"/>
      <c r="O204" s="31"/>
      <c r="P204" s="33">
        <v>1261.7761382040669</v>
      </c>
    </row>
    <row r="205" spans="10:16" x14ac:dyDescent="0.25">
      <c r="J205" s="85">
        <v>201</v>
      </c>
      <c r="K205" s="91" t="s">
        <v>1640</v>
      </c>
      <c r="L205" s="82">
        <v>9.1261574074074078E-2</v>
      </c>
      <c r="M205" s="83" t="s">
        <v>1629</v>
      </c>
      <c r="N205" s="31"/>
      <c r="O205" s="31"/>
      <c r="P205" s="33">
        <v>1261.6518706404568</v>
      </c>
    </row>
    <row r="206" spans="10:16" x14ac:dyDescent="0.25">
      <c r="J206" s="85">
        <v>202</v>
      </c>
      <c r="K206" s="91" t="s">
        <v>960</v>
      </c>
      <c r="L206" s="32">
        <v>9.5520833333333333E-2</v>
      </c>
      <c r="M206" s="39" t="s">
        <v>839</v>
      </c>
      <c r="N206" s="31"/>
      <c r="O206" s="31"/>
      <c r="P206" s="33">
        <v>1261.1292863201261</v>
      </c>
    </row>
    <row r="207" spans="10:16" x14ac:dyDescent="0.25">
      <c r="J207" s="85">
        <v>203</v>
      </c>
      <c r="K207" s="93" t="s">
        <v>961</v>
      </c>
      <c r="L207" s="32">
        <v>2.5347222222222219E-2</v>
      </c>
      <c r="M207" s="39" t="s">
        <v>872</v>
      </c>
      <c r="N207" s="31"/>
      <c r="O207" s="31"/>
      <c r="P207" s="33">
        <v>1260.8812785388127</v>
      </c>
    </row>
    <row r="208" spans="10:16" x14ac:dyDescent="0.25">
      <c r="J208" s="85">
        <v>204</v>
      </c>
      <c r="K208" s="91" t="s">
        <v>735</v>
      </c>
      <c r="L208" s="82">
        <v>7.7418981481481478E-2</v>
      </c>
      <c r="M208" s="83" t="s">
        <v>1245</v>
      </c>
      <c r="N208" s="31"/>
      <c r="O208" s="31"/>
      <c r="P208" s="33">
        <v>1259.3317386754375</v>
      </c>
    </row>
    <row r="209" spans="10:16" x14ac:dyDescent="0.25">
      <c r="J209" s="85">
        <v>205</v>
      </c>
      <c r="K209" s="91" t="s">
        <v>1514</v>
      </c>
      <c r="L209" s="32">
        <v>2.6782407407407408E-2</v>
      </c>
      <c r="M209" s="83" t="s">
        <v>1537</v>
      </c>
      <c r="N209" s="31"/>
      <c r="O209" s="31"/>
      <c r="P209" s="33">
        <v>1258.8202247191014</v>
      </c>
    </row>
    <row r="210" spans="10:16" x14ac:dyDescent="0.25">
      <c r="J210" s="85">
        <v>206</v>
      </c>
      <c r="K210" s="91" t="s">
        <v>962</v>
      </c>
      <c r="L210" s="32">
        <v>5.9097222222222225E-2</v>
      </c>
      <c r="M210" s="39" t="s">
        <v>842</v>
      </c>
      <c r="N210" s="31"/>
      <c r="O210" s="31"/>
      <c r="P210" s="33">
        <v>1258.0415197806503</v>
      </c>
    </row>
    <row r="211" spans="10:16" x14ac:dyDescent="0.25">
      <c r="J211" s="85">
        <v>207</v>
      </c>
      <c r="K211" s="92" t="s">
        <v>641</v>
      </c>
      <c r="L211" s="32">
        <v>6.4513888888888885E-2</v>
      </c>
      <c r="M211" s="39" t="s">
        <v>841</v>
      </c>
      <c r="N211" s="31"/>
      <c r="O211" s="31"/>
      <c r="P211" s="33">
        <v>1257.9278794402585</v>
      </c>
    </row>
    <row r="212" spans="10:16" x14ac:dyDescent="0.25">
      <c r="J212" s="85">
        <v>208</v>
      </c>
      <c r="K212" s="91" t="s">
        <v>451</v>
      </c>
      <c r="L212" s="32">
        <v>9.5821759259259245E-2</v>
      </c>
      <c r="M212" s="39" t="s">
        <v>839</v>
      </c>
      <c r="N212" s="31"/>
      <c r="O212" s="31"/>
      <c r="P212" s="33">
        <v>1257.1687401860129</v>
      </c>
    </row>
    <row r="213" spans="10:16" x14ac:dyDescent="0.25">
      <c r="J213" s="85">
        <v>209</v>
      </c>
      <c r="K213" s="91" t="s">
        <v>555</v>
      </c>
      <c r="L213" s="32">
        <v>9.5925925925925928E-2</v>
      </c>
      <c r="M213" s="39" t="s">
        <v>839</v>
      </c>
      <c r="N213" s="31"/>
      <c r="O213" s="31"/>
      <c r="P213" s="33">
        <v>1255.8035714285713</v>
      </c>
    </row>
    <row r="214" spans="10:16" x14ac:dyDescent="0.25">
      <c r="J214" s="85">
        <v>210</v>
      </c>
      <c r="K214" s="91" t="s">
        <v>1641</v>
      </c>
      <c r="L214" s="82">
        <v>9.1701388888888888E-2</v>
      </c>
      <c r="M214" s="83" t="s">
        <v>1629</v>
      </c>
      <c r="N214" s="31"/>
      <c r="O214" s="31"/>
      <c r="P214" s="33">
        <v>1255.6007825318695</v>
      </c>
    </row>
    <row r="215" spans="10:16" x14ac:dyDescent="0.25">
      <c r="J215" s="85">
        <v>211</v>
      </c>
      <c r="K215" s="91" t="s">
        <v>227</v>
      </c>
      <c r="L215" s="32">
        <v>9.5949074074074089E-2</v>
      </c>
      <c r="M215" s="39" t="s">
        <v>839</v>
      </c>
      <c r="N215" s="31"/>
      <c r="O215" s="31"/>
      <c r="P215" s="33">
        <v>1255.5006031363087</v>
      </c>
    </row>
    <row r="216" spans="10:16" x14ac:dyDescent="0.25">
      <c r="J216" s="85">
        <v>212</v>
      </c>
      <c r="K216" s="91" t="s">
        <v>963</v>
      </c>
      <c r="L216" s="32">
        <v>5.9236111111111107E-2</v>
      </c>
      <c r="M216" s="39" t="s">
        <v>842</v>
      </c>
      <c r="N216" s="31"/>
      <c r="O216" s="31"/>
      <c r="P216" s="33">
        <v>1255.0918327471672</v>
      </c>
    </row>
    <row r="217" spans="10:16" x14ac:dyDescent="0.25">
      <c r="J217" s="85">
        <v>213</v>
      </c>
      <c r="K217" s="93" t="s">
        <v>964</v>
      </c>
      <c r="L217" s="32">
        <v>2.5497685185185189E-2</v>
      </c>
      <c r="M217" s="39" t="s">
        <v>872</v>
      </c>
      <c r="N217" s="31"/>
      <c r="O217" s="31"/>
      <c r="P217" s="33">
        <v>1253.4407625964591</v>
      </c>
    </row>
    <row r="218" spans="10:16" x14ac:dyDescent="0.25">
      <c r="J218" s="85">
        <v>214</v>
      </c>
      <c r="K218" s="93" t="s">
        <v>965</v>
      </c>
      <c r="L218" s="32">
        <v>2.5497685185185189E-2</v>
      </c>
      <c r="M218" s="39" t="s">
        <v>872</v>
      </c>
      <c r="N218" s="31"/>
      <c r="O218" s="31"/>
      <c r="P218" s="33">
        <v>1253.4407625964591</v>
      </c>
    </row>
    <row r="219" spans="10:16" x14ac:dyDescent="0.25">
      <c r="J219" s="85">
        <v>215</v>
      </c>
      <c r="K219" s="91" t="s">
        <v>966</v>
      </c>
      <c r="L219" s="32">
        <v>5.9317129629629629E-2</v>
      </c>
      <c r="M219" s="39" t="s">
        <v>842</v>
      </c>
      <c r="N219" s="31"/>
      <c r="O219" s="31"/>
      <c r="P219" s="33">
        <v>1253.3775609756101</v>
      </c>
    </row>
    <row r="220" spans="10:16" x14ac:dyDescent="0.25">
      <c r="J220" s="85">
        <v>216</v>
      </c>
      <c r="K220" s="91" t="s">
        <v>967</v>
      </c>
      <c r="L220" s="32">
        <v>9.6122685185185186E-2</v>
      </c>
      <c r="M220" s="39" t="s">
        <v>839</v>
      </c>
      <c r="N220" s="31"/>
      <c r="O220" s="31"/>
      <c r="P220" s="33">
        <v>1253.2329921733894</v>
      </c>
    </row>
    <row r="221" spans="10:16" x14ac:dyDescent="0.25">
      <c r="J221" s="85">
        <v>217</v>
      </c>
      <c r="K221" s="91" t="s">
        <v>650</v>
      </c>
      <c r="L221" s="82">
        <v>9.195601851851852E-2</v>
      </c>
      <c r="M221" s="83" t="s">
        <v>1629</v>
      </c>
      <c r="N221" s="31"/>
      <c r="O221" s="31"/>
      <c r="P221" s="33">
        <v>1252.1239773442419</v>
      </c>
    </row>
    <row r="222" spans="10:16" x14ac:dyDescent="0.25">
      <c r="J222" s="85">
        <v>218</v>
      </c>
      <c r="K222" s="91" t="s">
        <v>685</v>
      </c>
      <c r="L222" s="82">
        <v>9.2013888888888895E-2</v>
      </c>
      <c r="M222" s="83" t="s">
        <v>1629</v>
      </c>
      <c r="N222" s="31"/>
      <c r="O222" s="31"/>
      <c r="P222" s="33">
        <v>1251.3364779874214</v>
      </c>
    </row>
    <row r="223" spans="10:16" x14ac:dyDescent="0.25">
      <c r="J223" s="85">
        <v>219</v>
      </c>
      <c r="K223" s="91" t="s">
        <v>1642</v>
      </c>
      <c r="L223" s="82">
        <v>9.2013888888888895E-2</v>
      </c>
      <c r="M223" s="83" t="s">
        <v>1629</v>
      </c>
      <c r="N223" s="31"/>
      <c r="O223" s="31"/>
      <c r="P223" s="33">
        <v>1251.3364779874214</v>
      </c>
    </row>
    <row r="224" spans="10:16" x14ac:dyDescent="0.25">
      <c r="J224" s="85">
        <v>220</v>
      </c>
      <c r="K224" s="90" t="s">
        <v>500</v>
      </c>
      <c r="L224" s="35">
        <v>0.10461805555555555</v>
      </c>
      <c r="M224" s="39" t="s">
        <v>855</v>
      </c>
      <c r="N224" s="31">
        <v>1109</v>
      </c>
      <c r="O224" s="31" t="s">
        <v>115</v>
      </c>
      <c r="P224" s="41">
        <v>1251</v>
      </c>
    </row>
    <row r="225" spans="10:16" x14ac:dyDescent="0.25">
      <c r="J225" s="85">
        <v>221</v>
      </c>
      <c r="K225" s="91" t="s">
        <v>1643</v>
      </c>
      <c r="L225" s="82">
        <v>9.2048611111111109E-2</v>
      </c>
      <c r="M225" s="83" t="s">
        <v>1629</v>
      </c>
      <c r="N225" s="31"/>
      <c r="O225" s="31"/>
      <c r="P225" s="33">
        <v>1250.8644536652837</v>
      </c>
    </row>
    <row r="226" spans="10:16" x14ac:dyDescent="0.25">
      <c r="J226" s="85">
        <v>222</v>
      </c>
      <c r="K226" s="91" t="s">
        <v>1644</v>
      </c>
      <c r="L226" s="82">
        <v>9.2060185185185175E-2</v>
      </c>
      <c r="M226" s="83" t="s">
        <v>1629</v>
      </c>
      <c r="N226" s="31"/>
      <c r="O226" s="31"/>
      <c r="P226" s="33">
        <v>1250.7071913502643</v>
      </c>
    </row>
    <row r="227" spans="10:16" x14ac:dyDescent="0.25">
      <c r="J227" s="85">
        <v>223</v>
      </c>
      <c r="K227" s="91" t="s">
        <v>968</v>
      </c>
      <c r="L227" s="32">
        <v>5.9444444444444446E-2</v>
      </c>
      <c r="M227" s="39" t="s">
        <v>842</v>
      </c>
      <c r="N227" s="31"/>
      <c r="O227" s="31"/>
      <c r="P227" s="33">
        <v>1250.6931464174456</v>
      </c>
    </row>
    <row r="228" spans="10:16" x14ac:dyDescent="0.25">
      <c r="J228" s="85">
        <v>224</v>
      </c>
      <c r="K228" s="90" t="s">
        <v>969</v>
      </c>
      <c r="L228" s="35">
        <v>0.10241898148148149</v>
      </c>
      <c r="M228" s="39" t="s">
        <v>855</v>
      </c>
      <c r="N228" s="31">
        <v>1133</v>
      </c>
      <c r="O228" s="31">
        <v>1.103</v>
      </c>
      <c r="P228" s="40">
        <v>1250</v>
      </c>
    </row>
    <row r="229" spans="10:16" x14ac:dyDescent="0.25">
      <c r="J229" s="85">
        <v>225</v>
      </c>
      <c r="K229" s="90" t="s">
        <v>778</v>
      </c>
      <c r="L229" s="35">
        <v>4.3692129629629629E-2</v>
      </c>
      <c r="M229" s="39" t="s">
        <v>867</v>
      </c>
      <c r="N229" s="31">
        <v>1200</v>
      </c>
      <c r="O229" s="37">
        <v>1.0409999999999999</v>
      </c>
      <c r="P229" s="38">
        <v>1249.1999999999998</v>
      </c>
    </row>
    <row r="230" spans="10:16" x14ac:dyDescent="0.25">
      <c r="J230" s="85">
        <v>226</v>
      </c>
      <c r="K230" s="91" t="s">
        <v>1516</v>
      </c>
      <c r="L230" s="32">
        <v>2.6990740740740742E-2</v>
      </c>
      <c r="M230" s="83" t="s">
        <v>1537</v>
      </c>
      <c r="N230" s="31"/>
      <c r="O230" s="31"/>
      <c r="P230" s="33">
        <v>1249.1037735849059</v>
      </c>
    </row>
    <row r="231" spans="10:16" x14ac:dyDescent="0.25">
      <c r="J231" s="85">
        <v>227</v>
      </c>
      <c r="K231" s="92" t="s">
        <v>970</v>
      </c>
      <c r="L231" s="32">
        <v>3.2499999999999994E-2</v>
      </c>
      <c r="M231" s="39" t="s">
        <v>871</v>
      </c>
      <c r="N231" s="31"/>
      <c r="O231" s="31"/>
      <c r="P231" s="33">
        <v>1248.194444444445</v>
      </c>
    </row>
    <row r="232" spans="10:16" x14ac:dyDescent="0.25">
      <c r="J232" s="85">
        <v>228</v>
      </c>
      <c r="K232" s="91" t="s">
        <v>639</v>
      </c>
      <c r="L232" s="32">
        <v>2.7013888888888889E-2</v>
      </c>
      <c r="M232" s="83" t="s">
        <v>1537</v>
      </c>
      <c r="N232" s="31"/>
      <c r="O232" s="31"/>
      <c r="P232" s="33">
        <v>1248.0334190231365</v>
      </c>
    </row>
    <row r="233" spans="10:16" x14ac:dyDescent="0.25">
      <c r="J233" s="85">
        <v>229</v>
      </c>
      <c r="K233" s="93" t="s">
        <v>971</v>
      </c>
      <c r="L233" s="32">
        <v>2.5613425925925925E-2</v>
      </c>
      <c r="M233" s="39" t="s">
        <v>872</v>
      </c>
      <c r="N233" s="31"/>
      <c r="O233" s="31"/>
      <c r="P233" s="33">
        <v>1247.7767736104834</v>
      </c>
    </row>
    <row r="234" spans="10:16" x14ac:dyDescent="0.25">
      <c r="J234" s="85">
        <v>230</v>
      </c>
      <c r="K234" s="90" t="s">
        <v>972</v>
      </c>
      <c r="L234" s="35">
        <v>4.3784722222222218E-2</v>
      </c>
      <c r="M234" s="39" t="s">
        <v>867</v>
      </c>
      <c r="N234" s="31">
        <v>1198</v>
      </c>
      <c r="O234" s="37">
        <v>1.0409999999999999</v>
      </c>
      <c r="P234" s="38">
        <v>1247.1179999999999</v>
      </c>
    </row>
    <row r="235" spans="10:16" x14ac:dyDescent="0.25">
      <c r="J235" s="85">
        <v>231</v>
      </c>
      <c r="K235" s="91" t="s">
        <v>1645</v>
      </c>
      <c r="L235" s="82">
        <v>9.2326388888888888E-2</v>
      </c>
      <c r="M235" s="83" t="s">
        <v>1629</v>
      </c>
      <c r="N235" s="31"/>
      <c r="O235" s="31"/>
      <c r="P235" s="33">
        <v>1247.101040491413</v>
      </c>
    </row>
    <row r="236" spans="10:16" x14ac:dyDescent="0.25">
      <c r="J236" s="85">
        <v>232</v>
      </c>
      <c r="K236" s="91" t="s">
        <v>973</v>
      </c>
      <c r="L236" s="32">
        <v>5.9629629629629623E-2</v>
      </c>
      <c r="M236" s="39" t="s">
        <v>842</v>
      </c>
      <c r="N236" s="31"/>
      <c r="O236" s="31"/>
      <c r="P236" s="33">
        <v>1246.8090062111805</v>
      </c>
    </row>
    <row r="237" spans="10:16" x14ac:dyDescent="0.25">
      <c r="J237" s="85">
        <v>233</v>
      </c>
      <c r="K237" s="91" t="s">
        <v>974</v>
      </c>
      <c r="L237" s="32">
        <v>5.9641203703703703E-2</v>
      </c>
      <c r="M237" s="39" t="s">
        <v>842</v>
      </c>
      <c r="N237" s="31"/>
      <c r="O237" s="31"/>
      <c r="P237" s="33">
        <v>1246.5670483213664</v>
      </c>
    </row>
    <row r="238" spans="10:16" x14ac:dyDescent="0.25">
      <c r="J238" s="85">
        <v>234</v>
      </c>
      <c r="K238" s="91" t="s">
        <v>1646</v>
      </c>
      <c r="L238" s="82">
        <v>9.2372685185185197E-2</v>
      </c>
      <c r="M238" s="83" t="s">
        <v>1629</v>
      </c>
      <c r="N238" s="31"/>
      <c r="O238" s="31"/>
      <c r="P238" s="33">
        <v>1246.4760055130937</v>
      </c>
    </row>
    <row r="239" spans="10:16" x14ac:dyDescent="0.25">
      <c r="J239" s="85">
        <v>235</v>
      </c>
      <c r="K239" s="93" t="s">
        <v>975</v>
      </c>
      <c r="L239" s="32">
        <v>2.5648148148148146E-2</v>
      </c>
      <c r="M239" s="39" t="s">
        <v>872</v>
      </c>
      <c r="N239" s="31"/>
      <c r="O239" s="31"/>
      <c r="P239" s="33">
        <v>1246.0875451263537</v>
      </c>
    </row>
    <row r="240" spans="10:16" x14ac:dyDescent="0.25">
      <c r="J240" s="85">
        <v>236</v>
      </c>
      <c r="K240" s="91" t="s">
        <v>976</v>
      </c>
      <c r="L240" s="32">
        <v>5.966435185185185E-2</v>
      </c>
      <c r="M240" s="39" t="s">
        <v>842</v>
      </c>
      <c r="N240" s="31"/>
      <c r="O240" s="31"/>
      <c r="P240" s="33">
        <v>1246.0834141610089</v>
      </c>
    </row>
    <row r="241" spans="10:16" x14ac:dyDescent="0.25">
      <c r="J241" s="85">
        <v>237</v>
      </c>
      <c r="K241" s="91" t="s">
        <v>1258</v>
      </c>
      <c r="L241" s="82">
        <v>7.8252314814814816E-2</v>
      </c>
      <c r="M241" s="83" t="s">
        <v>1245</v>
      </c>
      <c r="N241" s="31"/>
      <c r="O241" s="31"/>
      <c r="P241" s="33">
        <v>1245.9207217867181</v>
      </c>
    </row>
    <row r="242" spans="10:16" x14ac:dyDescent="0.25">
      <c r="J242" s="85">
        <v>238</v>
      </c>
      <c r="K242" s="93" t="s">
        <v>977</v>
      </c>
      <c r="L242" s="32">
        <v>2.5659722222222223E-2</v>
      </c>
      <c r="M242" s="39" t="s">
        <v>872</v>
      </c>
      <c r="N242" s="31"/>
      <c r="O242" s="31"/>
      <c r="P242" s="33">
        <v>1245.5254848894901</v>
      </c>
    </row>
    <row r="243" spans="10:16" x14ac:dyDescent="0.25">
      <c r="J243" s="85">
        <v>239</v>
      </c>
      <c r="K243" s="91" t="s">
        <v>1517</v>
      </c>
      <c r="L243" s="32">
        <v>2.7071759259259257E-2</v>
      </c>
      <c r="M243" s="83" t="s">
        <v>1537</v>
      </c>
      <c r="N243" s="31"/>
      <c r="O243" s="31"/>
      <c r="P243" s="33">
        <v>1245.3655408294146</v>
      </c>
    </row>
    <row r="244" spans="10:16" x14ac:dyDescent="0.25">
      <c r="J244" s="85">
        <v>240</v>
      </c>
      <c r="K244" s="91" t="s">
        <v>1518</v>
      </c>
      <c r="L244" s="32">
        <v>2.7071759259259257E-2</v>
      </c>
      <c r="M244" s="83" t="s">
        <v>1537</v>
      </c>
      <c r="N244" s="31"/>
      <c r="O244" s="31"/>
      <c r="P244" s="33">
        <v>1245.3655408294146</v>
      </c>
    </row>
    <row r="245" spans="10:16" x14ac:dyDescent="0.25">
      <c r="J245" s="85">
        <v>241</v>
      </c>
      <c r="K245" s="91" t="s">
        <v>1259</v>
      </c>
      <c r="L245" s="82">
        <v>7.829861111111111E-2</v>
      </c>
      <c r="M245" s="83" t="s">
        <v>1245</v>
      </c>
      <c r="N245" s="31"/>
      <c r="O245" s="31"/>
      <c r="P245" s="33">
        <v>1245.1840354767187</v>
      </c>
    </row>
    <row r="246" spans="10:16" x14ac:dyDescent="0.25">
      <c r="J246" s="85">
        <v>242</v>
      </c>
      <c r="K246" s="90" t="s">
        <v>978</v>
      </c>
      <c r="L246" s="35">
        <v>4.3854166666666666E-2</v>
      </c>
      <c r="M246" s="39" t="s">
        <v>867</v>
      </c>
      <c r="N246" s="31">
        <v>1196</v>
      </c>
      <c r="O246" s="37">
        <v>1.0409999999999999</v>
      </c>
      <c r="P246" s="38">
        <v>1245.0359999999998</v>
      </c>
    </row>
    <row r="247" spans="10:16" x14ac:dyDescent="0.25">
      <c r="J247" s="85">
        <v>243</v>
      </c>
      <c r="K247" s="91" t="s">
        <v>1260</v>
      </c>
      <c r="L247" s="82">
        <v>7.8310185185185191E-2</v>
      </c>
      <c r="M247" s="83" t="s">
        <v>1245</v>
      </c>
      <c r="N247" s="31"/>
      <c r="O247" s="31"/>
      <c r="P247" s="33">
        <v>1245</v>
      </c>
    </row>
    <row r="248" spans="10:16" x14ac:dyDescent="0.25">
      <c r="J248" s="85">
        <v>244</v>
      </c>
      <c r="K248" s="90" t="s">
        <v>979</v>
      </c>
      <c r="L248" s="35">
        <v>5.7465277777777775E-2</v>
      </c>
      <c r="M248" s="39" t="s">
        <v>843</v>
      </c>
      <c r="N248" s="31">
        <v>1240</v>
      </c>
      <c r="O248" s="37">
        <v>1.004</v>
      </c>
      <c r="P248" s="38">
        <v>1244.96</v>
      </c>
    </row>
    <row r="249" spans="10:16" x14ac:dyDescent="0.25">
      <c r="J249" s="85">
        <v>245</v>
      </c>
      <c r="K249" s="91" t="s">
        <v>1058</v>
      </c>
      <c r="L249" s="82">
        <v>9.2488425925925932E-2</v>
      </c>
      <c r="M249" s="83" t="s">
        <v>1629</v>
      </c>
      <c r="N249" s="31"/>
      <c r="O249" s="31"/>
      <c r="P249" s="33">
        <v>1244.9161556751346</v>
      </c>
    </row>
    <row r="250" spans="10:16" x14ac:dyDescent="0.25">
      <c r="J250" s="85">
        <v>246</v>
      </c>
      <c r="K250" s="91" t="s">
        <v>1067</v>
      </c>
      <c r="L250" s="32">
        <v>2.7083333333333334E-2</v>
      </c>
      <c r="M250" s="83" t="s">
        <v>1537</v>
      </c>
      <c r="N250" s="31"/>
      <c r="O250" s="31"/>
      <c r="P250" s="33">
        <v>1244.8333333333337</v>
      </c>
    </row>
    <row r="251" spans="10:16" x14ac:dyDescent="0.25">
      <c r="J251" s="85">
        <v>247</v>
      </c>
      <c r="K251" s="93" t="s">
        <v>980</v>
      </c>
      <c r="L251" s="32">
        <v>2.568287037037037E-2</v>
      </c>
      <c r="M251" s="39" t="s">
        <v>872</v>
      </c>
      <c r="N251" s="31"/>
      <c r="O251" s="31"/>
      <c r="P251" s="33">
        <v>1244.4028841820639</v>
      </c>
    </row>
    <row r="252" spans="10:16" x14ac:dyDescent="0.25">
      <c r="J252" s="85">
        <v>248</v>
      </c>
      <c r="K252" s="93" t="s">
        <v>981</v>
      </c>
      <c r="L252" s="32">
        <v>2.5694444444444447E-2</v>
      </c>
      <c r="M252" s="39" t="s">
        <v>872</v>
      </c>
      <c r="N252" s="31"/>
      <c r="O252" s="31"/>
      <c r="P252" s="33">
        <v>1243.8423423423419</v>
      </c>
    </row>
    <row r="253" spans="10:16" x14ac:dyDescent="0.25">
      <c r="J253" s="85">
        <v>249</v>
      </c>
      <c r="K253" s="93" t="s">
        <v>982</v>
      </c>
      <c r="L253" s="32">
        <v>2.5706018518518517E-2</v>
      </c>
      <c r="M253" s="39" t="s">
        <v>872</v>
      </c>
      <c r="N253" s="31"/>
      <c r="O253" s="31"/>
      <c r="P253" s="33">
        <v>1243.2823052678973</v>
      </c>
    </row>
    <row r="254" spans="10:16" x14ac:dyDescent="0.25">
      <c r="J254" s="85">
        <v>250</v>
      </c>
      <c r="K254" s="91" t="s">
        <v>983</v>
      </c>
      <c r="L254" s="32">
        <v>5.9826388888888887E-2</v>
      </c>
      <c r="M254" s="39" t="s">
        <v>842</v>
      </c>
      <c r="N254" s="31"/>
      <c r="O254" s="31"/>
      <c r="P254" s="33">
        <v>1242.7084542464695</v>
      </c>
    </row>
    <row r="255" spans="10:16" x14ac:dyDescent="0.25">
      <c r="J255" s="85">
        <v>251</v>
      </c>
      <c r="K255" s="91" t="s">
        <v>1519</v>
      </c>
      <c r="L255" s="32">
        <v>2.7141203703703706E-2</v>
      </c>
      <c r="M255" s="83" t="s">
        <v>1537</v>
      </c>
      <c r="N255" s="31"/>
      <c r="O255" s="31"/>
      <c r="P255" s="33">
        <v>1242.1791044776121</v>
      </c>
    </row>
    <row r="256" spans="10:16" x14ac:dyDescent="0.25">
      <c r="J256" s="85">
        <v>252</v>
      </c>
      <c r="K256" s="90" t="s">
        <v>984</v>
      </c>
      <c r="L256" s="35">
        <v>0.1030787037037037</v>
      </c>
      <c r="M256" s="39" t="s">
        <v>855</v>
      </c>
      <c r="N256" s="31">
        <v>1126</v>
      </c>
      <c r="O256" s="31">
        <v>1.103</v>
      </c>
      <c r="P256" s="40">
        <v>1242</v>
      </c>
    </row>
    <row r="257" spans="10:16" x14ac:dyDescent="0.25">
      <c r="J257" s="85">
        <v>253</v>
      </c>
      <c r="K257" s="91" t="s">
        <v>1261</v>
      </c>
      <c r="L257" s="82">
        <v>7.8530092592592596E-2</v>
      </c>
      <c r="M257" s="83" t="s">
        <v>1245</v>
      </c>
      <c r="N257" s="31"/>
      <c r="O257" s="31"/>
      <c r="P257" s="33">
        <v>1241.5136330140017</v>
      </c>
    </row>
    <row r="258" spans="10:16" x14ac:dyDescent="0.25">
      <c r="J258" s="85">
        <v>254</v>
      </c>
      <c r="K258" s="91" t="s">
        <v>985</v>
      </c>
      <c r="L258" s="32">
        <v>9.706018518518518E-2</v>
      </c>
      <c r="M258" s="39" t="s">
        <v>839</v>
      </c>
      <c r="N258" s="31"/>
      <c r="O258" s="31"/>
      <c r="P258" s="33">
        <v>1241.1280705938468</v>
      </c>
    </row>
    <row r="259" spans="10:16" x14ac:dyDescent="0.25">
      <c r="J259" s="85">
        <v>255</v>
      </c>
      <c r="K259" s="91" t="s">
        <v>986</v>
      </c>
      <c r="L259" s="32">
        <v>9.7094907407407408E-2</v>
      </c>
      <c r="M259" s="39" t="s">
        <v>839</v>
      </c>
      <c r="N259" s="31"/>
      <c r="O259" s="31"/>
      <c r="P259" s="33">
        <v>1240.6842293479556</v>
      </c>
    </row>
    <row r="260" spans="10:16" x14ac:dyDescent="0.25">
      <c r="J260" s="85">
        <v>256</v>
      </c>
      <c r="K260" s="93" t="s">
        <v>987</v>
      </c>
      <c r="L260" s="32">
        <v>2.5763888888888892E-2</v>
      </c>
      <c r="M260" s="39" t="s">
        <v>872</v>
      </c>
      <c r="N260" s="31"/>
      <c r="O260" s="31"/>
      <c r="P260" s="33">
        <v>1240.4896675651389</v>
      </c>
    </row>
    <row r="261" spans="10:16" x14ac:dyDescent="0.25">
      <c r="J261" s="85">
        <v>257</v>
      </c>
      <c r="K261" s="91" t="s">
        <v>988</v>
      </c>
      <c r="L261" s="32">
        <v>9.7118055555555569E-2</v>
      </c>
      <c r="M261" s="39" t="s">
        <v>839</v>
      </c>
      <c r="N261" s="31"/>
      <c r="O261" s="31"/>
      <c r="P261" s="33">
        <v>1240.3885115004168</v>
      </c>
    </row>
    <row r="262" spans="10:16" x14ac:dyDescent="0.25">
      <c r="J262" s="85">
        <v>258</v>
      </c>
      <c r="K262" s="91" t="s">
        <v>989</v>
      </c>
      <c r="L262" s="32">
        <v>5.994212962962963E-2</v>
      </c>
      <c r="M262" s="39" t="s">
        <v>842</v>
      </c>
      <c r="N262" s="31"/>
      <c r="O262" s="31"/>
      <c r="P262" s="33">
        <v>1240.3089399497974</v>
      </c>
    </row>
    <row r="263" spans="10:16" x14ac:dyDescent="0.25">
      <c r="J263" s="85">
        <v>259</v>
      </c>
      <c r="K263" s="92" t="s">
        <v>990</v>
      </c>
      <c r="L263" s="32">
        <v>3.2743055555555553E-2</v>
      </c>
      <c r="M263" s="39" t="s">
        <v>871</v>
      </c>
      <c r="N263" s="31"/>
      <c r="O263" s="31"/>
      <c r="P263" s="33">
        <v>1238.9289501590672</v>
      </c>
    </row>
    <row r="264" spans="10:16" x14ac:dyDescent="0.25">
      <c r="J264" s="85">
        <v>260</v>
      </c>
      <c r="K264" s="90" t="s">
        <v>580</v>
      </c>
      <c r="L264" s="35">
        <v>0.10337962962962964</v>
      </c>
      <c r="M264" s="39" t="s">
        <v>855</v>
      </c>
      <c r="N264" s="31">
        <v>1123</v>
      </c>
      <c r="O264" s="31">
        <v>1.103</v>
      </c>
      <c r="P264" s="40">
        <v>1238</v>
      </c>
    </row>
    <row r="265" spans="10:16" x14ac:dyDescent="0.25">
      <c r="J265" s="85">
        <v>261</v>
      </c>
      <c r="K265" s="90" t="s">
        <v>991</v>
      </c>
      <c r="L265" s="35">
        <v>5.7777777777777782E-2</v>
      </c>
      <c r="M265" s="39" t="s">
        <v>843</v>
      </c>
      <c r="N265" s="31">
        <v>1233</v>
      </c>
      <c r="O265" s="37">
        <v>1.004</v>
      </c>
      <c r="P265" s="38">
        <v>1237.932</v>
      </c>
    </row>
    <row r="266" spans="10:16" x14ac:dyDescent="0.25">
      <c r="J266" s="85">
        <v>262</v>
      </c>
      <c r="K266" s="90" t="s">
        <v>992</v>
      </c>
      <c r="L266" s="35">
        <v>4.4097222222222225E-2</v>
      </c>
      <c r="M266" s="39" t="s">
        <v>867</v>
      </c>
      <c r="N266" s="31">
        <v>1189</v>
      </c>
      <c r="O266" s="37">
        <v>1.0409999999999999</v>
      </c>
      <c r="P266" s="38">
        <v>1237.749</v>
      </c>
    </row>
    <row r="267" spans="10:16" x14ac:dyDescent="0.25">
      <c r="J267" s="85">
        <v>263</v>
      </c>
      <c r="K267" s="93" t="s">
        <v>993</v>
      </c>
      <c r="L267" s="32">
        <v>2.5821759259259256E-2</v>
      </c>
      <c r="M267" s="39" t="s">
        <v>872</v>
      </c>
      <c r="N267" s="31"/>
      <c r="O267" s="31"/>
      <c r="P267" s="33">
        <v>1237.7095472882115</v>
      </c>
    </row>
    <row r="268" spans="10:16" x14ac:dyDescent="0.25">
      <c r="J268" s="85">
        <v>264</v>
      </c>
      <c r="K268" s="90" t="s">
        <v>994</v>
      </c>
      <c r="L268" s="35">
        <v>0.10351851851851852</v>
      </c>
      <c r="M268" s="39" t="s">
        <v>855</v>
      </c>
      <c r="N268" s="31">
        <v>1121</v>
      </c>
      <c r="O268" s="31">
        <v>1.103</v>
      </c>
      <c r="P268" s="40">
        <v>1237</v>
      </c>
    </row>
    <row r="269" spans="10:16" x14ac:dyDescent="0.25">
      <c r="J269" s="85">
        <v>265</v>
      </c>
      <c r="K269" s="91" t="s">
        <v>995</v>
      </c>
      <c r="L269" s="32">
        <v>9.7395833333333334E-2</v>
      </c>
      <c r="M269" s="39" t="s">
        <v>839</v>
      </c>
      <c r="N269" s="31"/>
      <c r="O269" s="31"/>
      <c r="P269" s="33">
        <v>1236.8508615567439</v>
      </c>
    </row>
    <row r="270" spans="10:16" x14ac:dyDescent="0.25">
      <c r="J270" s="85">
        <v>266</v>
      </c>
      <c r="K270" s="90" t="s">
        <v>996</v>
      </c>
      <c r="L270" s="35">
        <v>4.4120370370370372E-2</v>
      </c>
      <c r="M270" s="39" t="s">
        <v>867</v>
      </c>
      <c r="N270" s="31">
        <v>1188</v>
      </c>
      <c r="O270" s="37">
        <v>1.0409999999999999</v>
      </c>
      <c r="P270" s="38">
        <v>1236.7079999999999</v>
      </c>
    </row>
    <row r="271" spans="10:16" x14ac:dyDescent="0.25">
      <c r="J271" s="85">
        <v>267</v>
      </c>
      <c r="K271" s="93" t="s">
        <v>997</v>
      </c>
      <c r="L271" s="32">
        <v>2.584490740740741E-2</v>
      </c>
      <c r="M271" s="39" t="s">
        <v>872</v>
      </c>
      <c r="N271" s="31"/>
      <c r="O271" s="31"/>
      <c r="P271" s="33">
        <v>1236.6009852216746</v>
      </c>
    </row>
    <row r="272" spans="10:16" x14ac:dyDescent="0.25">
      <c r="J272" s="85">
        <v>268</v>
      </c>
      <c r="K272" s="90" t="s">
        <v>998</v>
      </c>
      <c r="L272" s="35">
        <v>0.10354166666666666</v>
      </c>
      <c r="M272" s="39" t="s">
        <v>855</v>
      </c>
      <c r="N272" s="31">
        <v>1121</v>
      </c>
      <c r="O272" s="31">
        <v>1.103</v>
      </c>
      <c r="P272" s="41">
        <v>1236</v>
      </c>
    </row>
    <row r="273" spans="10:16" x14ac:dyDescent="0.25">
      <c r="J273" s="85">
        <v>269</v>
      </c>
      <c r="K273" s="90" t="s">
        <v>1000</v>
      </c>
      <c r="L273" s="35">
        <v>0.10353009259259259</v>
      </c>
      <c r="M273" s="39" t="s">
        <v>855</v>
      </c>
      <c r="N273" s="31">
        <v>1121</v>
      </c>
      <c r="O273" s="31">
        <v>1.103</v>
      </c>
      <c r="P273" s="40">
        <v>1236</v>
      </c>
    </row>
    <row r="274" spans="10:16" x14ac:dyDescent="0.25">
      <c r="J274" s="85">
        <v>270</v>
      </c>
      <c r="K274" s="90" t="s">
        <v>1001</v>
      </c>
      <c r="L274" s="35">
        <v>0.10354166666666666</v>
      </c>
      <c r="M274" s="39" t="s">
        <v>855</v>
      </c>
      <c r="N274" s="31">
        <v>1121</v>
      </c>
      <c r="O274" s="31">
        <v>1.103</v>
      </c>
      <c r="P274" s="40">
        <v>1236</v>
      </c>
    </row>
    <row r="275" spans="10:16" x14ac:dyDescent="0.25">
      <c r="J275" s="85">
        <v>271</v>
      </c>
      <c r="K275" s="91" t="s">
        <v>1002</v>
      </c>
      <c r="L275" s="32">
        <v>6.0162037037037042E-2</v>
      </c>
      <c r="M275" s="39" t="s">
        <v>842</v>
      </c>
      <c r="N275" s="31"/>
      <c r="O275" s="31"/>
      <c r="P275" s="33">
        <v>1235.7752981916124</v>
      </c>
    </row>
    <row r="276" spans="10:16" x14ac:dyDescent="0.25">
      <c r="J276" s="85">
        <v>272</v>
      </c>
      <c r="K276" s="91" t="s">
        <v>1647</v>
      </c>
      <c r="L276" s="82">
        <v>9.3182870370370374E-2</v>
      </c>
      <c r="M276" s="83" t="s">
        <v>1629</v>
      </c>
      <c r="N276" s="31"/>
      <c r="O276" s="31"/>
      <c r="P276" s="33">
        <v>1235.6384300086947</v>
      </c>
    </row>
    <row r="277" spans="10:16" x14ac:dyDescent="0.25">
      <c r="J277" s="85">
        <v>273</v>
      </c>
      <c r="K277" s="90" t="s">
        <v>1003</v>
      </c>
      <c r="L277" s="35">
        <v>4.6469907407407411E-2</v>
      </c>
      <c r="M277" s="39" t="s">
        <v>874</v>
      </c>
      <c r="N277" s="31">
        <v>1222</v>
      </c>
      <c r="O277" s="37">
        <v>1.0109999999999999</v>
      </c>
      <c r="P277" s="38">
        <v>1235</v>
      </c>
    </row>
    <row r="278" spans="10:16" x14ac:dyDescent="0.25">
      <c r="J278" s="85">
        <v>274</v>
      </c>
      <c r="K278" s="90" t="s">
        <v>1004</v>
      </c>
      <c r="L278" s="35">
        <v>5.7928240740740738E-2</v>
      </c>
      <c r="M278" s="39" t="s">
        <v>843</v>
      </c>
      <c r="N278" s="31">
        <v>1230</v>
      </c>
      <c r="O278" s="37">
        <v>1.004</v>
      </c>
      <c r="P278" s="38">
        <v>1234.92</v>
      </c>
    </row>
    <row r="279" spans="10:16" x14ac:dyDescent="0.25">
      <c r="J279" s="85">
        <v>275</v>
      </c>
      <c r="K279" s="91" t="s">
        <v>1520</v>
      </c>
      <c r="L279" s="32">
        <v>2.7303240740740743E-2</v>
      </c>
      <c r="M279" s="83" t="s">
        <v>1537</v>
      </c>
      <c r="N279" s="31"/>
      <c r="O279" s="31"/>
      <c r="P279" s="33">
        <v>1234.8071216617213</v>
      </c>
    </row>
    <row r="280" spans="10:16" x14ac:dyDescent="0.25">
      <c r="J280" s="85">
        <v>276</v>
      </c>
      <c r="K280" s="91" t="s">
        <v>1648</v>
      </c>
      <c r="L280" s="82">
        <v>9.3333333333333338E-2</v>
      </c>
      <c r="M280" s="83" t="s">
        <v>1629</v>
      </c>
      <c r="N280" s="31"/>
      <c r="O280" s="31"/>
      <c r="P280" s="33">
        <v>1233.6464533730159</v>
      </c>
    </row>
    <row r="281" spans="10:16" x14ac:dyDescent="0.25">
      <c r="J281" s="85">
        <v>277</v>
      </c>
      <c r="K281" s="91" t="s">
        <v>1005</v>
      </c>
      <c r="L281" s="32">
        <v>9.7685185185185194E-2</v>
      </c>
      <c r="M281" s="39" t="s">
        <v>839</v>
      </c>
      <c r="N281" s="31"/>
      <c r="O281" s="31"/>
      <c r="P281" s="33">
        <v>1233.1872037914691</v>
      </c>
    </row>
    <row r="282" spans="10:16" x14ac:dyDescent="0.25">
      <c r="J282" s="85">
        <v>278</v>
      </c>
      <c r="K282" s="90" t="s">
        <v>1006</v>
      </c>
      <c r="L282" s="35">
        <v>0.10391203703703704</v>
      </c>
      <c r="M282" s="39" t="s">
        <v>855</v>
      </c>
      <c r="N282" s="31">
        <v>1117</v>
      </c>
      <c r="O282" s="31">
        <v>1.103</v>
      </c>
      <c r="P282" s="41">
        <v>1232</v>
      </c>
    </row>
    <row r="283" spans="10:16" x14ac:dyDescent="0.25">
      <c r="J283" s="85">
        <v>279</v>
      </c>
      <c r="K283" s="92" t="s">
        <v>1007</v>
      </c>
      <c r="L283" s="32">
        <v>3.2939814814814811E-2</v>
      </c>
      <c r="M283" s="39" t="s">
        <v>871</v>
      </c>
      <c r="N283" s="31"/>
      <c r="O283" s="31"/>
      <c r="P283" s="33">
        <v>1231.5284609978921</v>
      </c>
    </row>
    <row r="284" spans="10:16" x14ac:dyDescent="0.25">
      <c r="J284" s="85">
        <v>280</v>
      </c>
      <c r="K284" s="91" t="s">
        <v>1649</v>
      </c>
      <c r="L284" s="82">
        <v>9.3506944444444448E-2</v>
      </c>
      <c r="M284" s="83" t="s">
        <v>1629</v>
      </c>
      <c r="N284" s="31"/>
      <c r="O284" s="31"/>
      <c r="P284" s="33">
        <v>1231.3559846515659</v>
      </c>
    </row>
    <row r="285" spans="10:16" x14ac:dyDescent="0.25">
      <c r="J285" s="85">
        <v>281</v>
      </c>
      <c r="K285" s="91" t="s">
        <v>1521</v>
      </c>
      <c r="L285" s="32">
        <v>2.7418981481481485E-2</v>
      </c>
      <c r="M285" s="83" t="s">
        <v>1537</v>
      </c>
      <c r="N285" s="31"/>
      <c r="O285" s="31"/>
      <c r="P285" s="33">
        <v>1229.5947657239344</v>
      </c>
    </row>
    <row r="286" spans="10:16" x14ac:dyDescent="0.25">
      <c r="J286" s="85">
        <v>282</v>
      </c>
      <c r="K286" s="91" t="s">
        <v>1262</v>
      </c>
      <c r="L286" s="82">
        <v>7.9490740740740737E-2</v>
      </c>
      <c r="M286" s="83" t="s">
        <v>1245</v>
      </c>
      <c r="N286" s="31"/>
      <c r="O286" s="31"/>
      <c r="P286" s="33">
        <v>1226.5099009900991</v>
      </c>
    </row>
    <row r="287" spans="10:16" x14ac:dyDescent="0.25">
      <c r="J287" s="85">
        <v>283</v>
      </c>
      <c r="K287" s="92" t="s">
        <v>1008</v>
      </c>
      <c r="L287" s="32">
        <v>6.6168981481481481E-2</v>
      </c>
      <c r="M287" s="39" t="s">
        <v>841</v>
      </c>
      <c r="N287" s="31"/>
      <c r="O287" s="31"/>
      <c r="P287" s="33">
        <v>1226.4631799895051</v>
      </c>
    </row>
    <row r="288" spans="10:16" x14ac:dyDescent="0.25">
      <c r="J288" s="85">
        <v>284</v>
      </c>
      <c r="K288" s="91" t="s">
        <v>82</v>
      </c>
      <c r="L288" s="82">
        <v>7.9513888888888884E-2</v>
      </c>
      <c r="M288" s="83" t="s">
        <v>1245</v>
      </c>
      <c r="N288" s="31"/>
      <c r="O288" s="31"/>
      <c r="P288" s="33">
        <v>1226.1528384279479</v>
      </c>
    </row>
    <row r="289" spans="10:16" x14ac:dyDescent="0.25">
      <c r="J289" s="85">
        <v>285</v>
      </c>
      <c r="K289" s="90" t="s">
        <v>1009</v>
      </c>
      <c r="L289" s="35">
        <v>0.10440972222222222</v>
      </c>
      <c r="M289" s="39" t="s">
        <v>855</v>
      </c>
      <c r="N289" s="31">
        <v>1112</v>
      </c>
      <c r="O289" s="31">
        <v>1.103</v>
      </c>
      <c r="P289" s="41">
        <v>1226</v>
      </c>
    </row>
    <row r="290" spans="10:16" x14ac:dyDescent="0.25">
      <c r="J290" s="85">
        <v>286</v>
      </c>
      <c r="K290" s="90" t="s">
        <v>689</v>
      </c>
      <c r="L290" s="35">
        <v>0.10452546296296296</v>
      </c>
      <c r="M290" s="39" t="s">
        <v>855</v>
      </c>
      <c r="N290" s="31">
        <v>1110</v>
      </c>
      <c r="O290" s="31">
        <v>1.103</v>
      </c>
      <c r="P290" s="41">
        <v>1225</v>
      </c>
    </row>
    <row r="291" spans="10:16" x14ac:dyDescent="0.25">
      <c r="J291" s="85">
        <v>287</v>
      </c>
      <c r="K291" s="91" t="s">
        <v>454</v>
      </c>
      <c r="L291" s="32">
        <v>9.8379629629629636E-2</v>
      </c>
      <c r="M291" s="39" t="s">
        <v>839</v>
      </c>
      <c r="N291" s="31"/>
      <c r="O291" s="31"/>
      <c r="P291" s="33">
        <v>1224.4823529411763</v>
      </c>
    </row>
    <row r="292" spans="10:16" x14ac:dyDescent="0.25">
      <c r="J292" s="85">
        <v>288</v>
      </c>
      <c r="K292" s="90" t="s">
        <v>1010</v>
      </c>
      <c r="L292" s="35">
        <v>0.10469907407407408</v>
      </c>
      <c r="M292" s="39" t="s">
        <v>855</v>
      </c>
      <c r="N292" s="31">
        <v>1108</v>
      </c>
      <c r="O292" s="31">
        <v>1.103</v>
      </c>
      <c r="P292" s="41">
        <v>1223</v>
      </c>
    </row>
    <row r="293" spans="10:16" x14ac:dyDescent="0.25">
      <c r="J293" s="85">
        <v>289</v>
      </c>
      <c r="K293" s="93" t="s">
        <v>1011</v>
      </c>
      <c r="L293" s="32">
        <v>2.613425925925926E-2</v>
      </c>
      <c r="M293" s="39" t="s">
        <v>872</v>
      </c>
      <c r="N293" s="31"/>
      <c r="O293" s="31"/>
      <c r="P293" s="33">
        <v>1222.9096545615587</v>
      </c>
    </row>
    <row r="294" spans="10:16" x14ac:dyDescent="0.25">
      <c r="J294" s="85">
        <v>290</v>
      </c>
      <c r="K294" s="91" t="s">
        <v>565</v>
      </c>
      <c r="L294" s="32">
        <v>9.8518518518518519E-2</v>
      </c>
      <c r="M294" s="39" t="s">
        <v>839</v>
      </c>
      <c r="N294" s="31"/>
      <c r="O294" s="31"/>
      <c r="P294" s="33">
        <v>1222.7561090225563</v>
      </c>
    </row>
    <row r="295" spans="10:16" x14ac:dyDescent="0.25">
      <c r="J295" s="85">
        <v>291</v>
      </c>
      <c r="K295" s="93" t="s">
        <v>640</v>
      </c>
      <c r="L295" s="32">
        <v>2.614583333333333E-2</v>
      </c>
      <c r="M295" s="39" t="s">
        <v>872</v>
      </c>
      <c r="N295" s="31"/>
      <c r="O295" s="31"/>
      <c r="P295" s="33">
        <v>1222.3683045595396</v>
      </c>
    </row>
    <row r="296" spans="10:16" x14ac:dyDescent="0.25">
      <c r="J296" s="85">
        <v>292</v>
      </c>
      <c r="K296" s="91" t="s">
        <v>1263</v>
      </c>
      <c r="L296" s="82">
        <v>7.9791666666666664E-2</v>
      </c>
      <c r="M296" s="83" t="s">
        <v>1245</v>
      </c>
      <c r="N296" s="31"/>
      <c r="O296" s="31"/>
      <c r="P296" s="33">
        <v>1221.8842471714536</v>
      </c>
    </row>
    <row r="297" spans="10:16" x14ac:dyDescent="0.25">
      <c r="J297" s="85">
        <v>293</v>
      </c>
      <c r="K297" s="91" t="s">
        <v>1522</v>
      </c>
      <c r="L297" s="32">
        <v>2.7604166666666666E-2</v>
      </c>
      <c r="M297" s="83" t="s">
        <v>1537</v>
      </c>
      <c r="N297" s="31"/>
      <c r="O297" s="31"/>
      <c r="P297" s="33">
        <v>1221.3459119496858</v>
      </c>
    </row>
    <row r="298" spans="10:16" x14ac:dyDescent="0.25">
      <c r="J298" s="85">
        <v>294</v>
      </c>
      <c r="K298" s="91" t="s">
        <v>1012</v>
      </c>
      <c r="L298" s="32">
        <v>6.0891203703703704E-2</v>
      </c>
      <c r="M298" s="39" t="s">
        <v>842</v>
      </c>
      <c r="N298" s="31"/>
      <c r="O298" s="31"/>
      <c r="P298" s="33">
        <v>1220.9770005702339</v>
      </c>
    </row>
    <row r="299" spans="10:16" x14ac:dyDescent="0.25">
      <c r="J299" s="85">
        <v>295</v>
      </c>
      <c r="K299" s="91" t="s">
        <v>1013</v>
      </c>
      <c r="L299" s="32">
        <v>9.8773148148148152E-2</v>
      </c>
      <c r="M299" s="39" t="s">
        <v>839</v>
      </c>
      <c r="N299" s="31"/>
      <c r="O299" s="31"/>
      <c r="P299" s="33">
        <v>1219.6039371924069</v>
      </c>
    </row>
    <row r="300" spans="10:16" x14ac:dyDescent="0.25">
      <c r="J300" s="85">
        <v>296</v>
      </c>
      <c r="K300" s="91" t="s">
        <v>729</v>
      </c>
      <c r="L300" s="82">
        <v>7.9988425925925921E-2</v>
      </c>
      <c r="M300" s="83" t="s">
        <v>1245</v>
      </c>
      <c r="N300" s="31"/>
      <c r="O300" s="31"/>
      <c r="P300" s="33">
        <v>1218.8785993343947</v>
      </c>
    </row>
    <row r="301" spans="10:16" x14ac:dyDescent="0.25">
      <c r="J301" s="85">
        <v>297</v>
      </c>
      <c r="K301" s="90" t="s">
        <v>1014</v>
      </c>
      <c r="L301" s="35">
        <v>5.8668981481481482E-2</v>
      </c>
      <c r="M301" s="39" t="s">
        <v>843</v>
      </c>
      <c r="N301" s="31">
        <v>1214</v>
      </c>
      <c r="O301" s="37">
        <v>1.004</v>
      </c>
      <c r="P301" s="38">
        <v>1218.856</v>
      </c>
    </row>
    <row r="302" spans="10:16" x14ac:dyDescent="0.25">
      <c r="J302" s="85">
        <v>298</v>
      </c>
      <c r="K302" s="91" t="s">
        <v>1015</v>
      </c>
      <c r="L302" s="32">
        <v>6.1018518518518521E-2</v>
      </c>
      <c r="M302" s="39" t="s">
        <v>842</v>
      </c>
      <c r="N302" s="31"/>
      <c r="O302" s="31"/>
      <c r="P302" s="33">
        <v>1218.4294385432474</v>
      </c>
    </row>
    <row r="303" spans="10:16" x14ac:dyDescent="0.25">
      <c r="J303" s="85">
        <v>299</v>
      </c>
      <c r="K303" s="91" t="s">
        <v>1523</v>
      </c>
      <c r="L303" s="32">
        <v>2.7673611111111111E-2</v>
      </c>
      <c r="M303" s="83" t="s">
        <v>1537</v>
      </c>
      <c r="N303" s="31"/>
      <c r="O303" s="31"/>
      <c r="P303" s="33">
        <v>1218.2810539523216</v>
      </c>
    </row>
    <row r="304" spans="10:16" x14ac:dyDescent="0.25">
      <c r="J304" s="85">
        <v>300</v>
      </c>
      <c r="K304" s="90" t="s">
        <v>1016</v>
      </c>
      <c r="L304" s="35">
        <v>0.10511574074074075</v>
      </c>
      <c r="M304" s="39" t="s">
        <v>855</v>
      </c>
      <c r="N304" s="31">
        <v>1104</v>
      </c>
      <c r="O304" s="31">
        <v>1.103</v>
      </c>
      <c r="P304" s="41">
        <v>1218</v>
      </c>
    </row>
    <row r="305" spans="10:16" x14ac:dyDescent="0.25">
      <c r="J305" s="85">
        <v>301</v>
      </c>
      <c r="K305" s="92" t="s">
        <v>1017</v>
      </c>
      <c r="L305" s="32">
        <v>3.3310185185185186E-2</v>
      </c>
      <c r="M305" s="39" t="s">
        <v>871</v>
      </c>
      <c r="N305" s="31"/>
      <c r="O305" s="31"/>
      <c r="P305" s="33">
        <v>1217.8353022932595</v>
      </c>
    </row>
    <row r="306" spans="10:16" x14ac:dyDescent="0.25">
      <c r="J306" s="85">
        <v>302</v>
      </c>
      <c r="K306" s="91" t="s">
        <v>1018</v>
      </c>
      <c r="L306" s="32">
        <v>6.1064814814814815E-2</v>
      </c>
      <c r="M306" s="39" t="s">
        <v>842</v>
      </c>
      <c r="N306" s="31"/>
      <c r="O306" s="31"/>
      <c r="P306" s="33">
        <v>1217.5056861258531</v>
      </c>
    </row>
    <row r="307" spans="10:16" x14ac:dyDescent="0.25">
      <c r="J307" s="85">
        <v>303</v>
      </c>
      <c r="K307" s="92" t="s">
        <v>1019</v>
      </c>
      <c r="L307" s="32">
        <v>3.3333333333333333E-2</v>
      </c>
      <c r="M307" s="39" t="s">
        <v>871</v>
      </c>
      <c r="N307" s="31"/>
      <c r="O307" s="31"/>
      <c r="P307" s="33">
        <v>1216.9895833333337</v>
      </c>
    </row>
    <row r="308" spans="10:16" x14ac:dyDescent="0.25">
      <c r="J308" s="85">
        <v>304</v>
      </c>
      <c r="K308" s="93" t="s">
        <v>1020</v>
      </c>
      <c r="L308" s="32">
        <v>2.6284722222222223E-2</v>
      </c>
      <c r="M308" s="39" t="s">
        <v>872</v>
      </c>
      <c r="N308" s="31"/>
      <c r="O308" s="31"/>
      <c r="P308" s="33">
        <v>1215.9092910612062</v>
      </c>
    </row>
    <row r="309" spans="10:16" x14ac:dyDescent="0.25">
      <c r="J309" s="85">
        <v>305</v>
      </c>
      <c r="K309" s="91" t="s">
        <v>1021</v>
      </c>
      <c r="L309" s="32">
        <v>9.9085648148148145E-2</v>
      </c>
      <c r="M309" s="39" t="s">
        <v>839</v>
      </c>
      <c r="N309" s="31"/>
      <c r="O309" s="31"/>
      <c r="P309" s="33">
        <v>1215.7575049643733</v>
      </c>
    </row>
    <row r="310" spans="10:16" x14ac:dyDescent="0.25">
      <c r="J310" s="85">
        <v>306</v>
      </c>
      <c r="K310" s="91" t="s">
        <v>1524</v>
      </c>
      <c r="L310" s="32">
        <v>2.7731481481481478E-2</v>
      </c>
      <c r="M310" s="83" t="s">
        <v>1537</v>
      </c>
      <c r="N310" s="31"/>
      <c r="O310" s="31"/>
      <c r="P310" s="33">
        <v>1215.7387312186984</v>
      </c>
    </row>
    <row r="311" spans="10:16" x14ac:dyDescent="0.25">
      <c r="J311" s="85">
        <v>307</v>
      </c>
      <c r="K311" s="91" t="s">
        <v>1128</v>
      </c>
      <c r="L311" s="32">
        <v>2.7731481481481478E-2</v>
      </c>
      <c r="M311" s="83" t="s">
        <v>1537</v>
      </c>
      <c r="N311" s="31"/>
      <c r="O311" s="31"/>
      <c r="P311" s="33">
        <v>1215.7387312186984</v>
      </c>
    </row>
    <row r="312" spans="10:16" x14ac:dyDescent="0.25">
      <c r="J312" s="85">
        <v>308</v>
      </c>
      <c r="K312" s="91" t="s">
        <v>1022</v>
      </c>
      <c r="L312" s="32">
        <v>6.1180555555555551E-2</v>
      </c>
      <c r="M312" s="39" t="s">
        <v>842</v>
      </c>
      <c r="N312" s="31"/>
      <c r="O312" s="31"/>
      <c r="P312" s="33">
        <v>1215.2024214907306</v>
      </c>
    </row>
    <row r="313" spans="10:16" x14ac:dyDescent="0.25">
      <c r="J313" s="85">
        <v>309</v>
      </c>
      <c r="K313" s="92" t="s">
        <v>1023</v>
      </c>
      <c r="L313" s="32">
        <v>6.6793981481481482E-2</v>
      </c>
      <c r="M313" s="39" t="s">
        <v>841</v>
      </c>
      <c r="N313" s="31"/>
      <c r="O313" s="31"/>
      <c r="P313" s="33">
        <v>1214.9870039854445</v>
      </c>
    </row>
    <row r="314" spans="10:16" x14ac:dyDescent="0.25">
      <c r="J314" s="85">
        <v>310</v>
      </c>
      <c r="K314" s="90" t="s">
        <v>1024</v>
      </c>
      <c r="L314" s="35">
        <v>4.4918981481481483E-2</v>
      </c>
      <c r="M314" s="39" t="s">
        <v>867</v>
      </c>
      <c r="N314" s="31">
        <v>1167</v>
      </c>
      <c r="O314" s="37">
        <v>1.0409999999999999</v>
      </c>
      <c r="P314" s="38">
        <v>1214.847</v>
      </c>
    </row>
    <row r="315" spans="10:16" x14ac:dyDescent="0.25">
      <c r="J315" s="85">
        <v>311</v>
      </c>
      <c r="K315" s="91" t="s">
        <v>1264</v>
      </c>
      <c r="L315" s="82">
        <v>8.0254629629629634E-2</v>
      </c>
      <c r="M315" s="83" t="s">
        <v>1245</v>
      </c>
      <c r="N315" s="31"/>
      <c r="O315" s="31"/>
      <c r="P315" s="33">
        <v>1214.8355927314683</v>
      </c>
    </row>
    <row r="316" spans="10:16" x14ac:dyDescent="0.25">
      <c r="J316" s="85">
        <v>312</v>
      </c>
      <c r="K316" s="91" t="s">
        <v>1025</v>
      </c>
      <c r="L316" s="32">
        <v>9.9166666666666667E-2</v>
      </c>
      <c r="M316" s="39" t="s">
        <v>839</v>
      </c>
      <c r="N316" s="31"/>
      <c r="O316" s="31"/>
      <c r="P316" s="33">
        <v>1214.764239028945</v>
      </c>
    </row>
    <row r="317" spans="10:16" x14ac:dyDescent="0.25">
      <c r="J317" s="85">
        <v>313</v>
      </c>
      <c r="K317" s="91" t="s">
        <v>706</v>
      </c>
      <c r="L317" s="82">
        <v>9.4849537037037038E-2</v>
      </c>
      <c r="M317" s="83" t="s">
        <v>1629</v>
      </c>
      <c r="N317" s="31"/>
      <c r="O317" s="31"/>
      <c r="P317" s="33">
        <v>1213.9261744966445</v>
      </c>
    </row>
    <row r="318" spans="10:16" x14ac:dyDescent="0.25">
      <c r="J318" s="85">
        <v>314</v>
      </c>
      <c r="K318" s="91" t="s">
        <v>1265</v>
      </c>
      <c r="L318" s="82">
        <v>8.0335648148148142E-2</v>
      </c>
      <c r="M318" s="83" t="s">
        <v>1245</v>
      </c>
      <c r="N318" s="31"/>
      <c r="O318" s="31"/>
      <c r="P318" s="33">
        <v>1213.6104307736639</v>
      </c>
    </row>
    <row r="319" spans="10:16" x14ac:dyDescent="0.25">
      <c r="J319" s="85">
        <v>315</v>
      </c>
      <c r="K319" s="92" t="s">
        <v>1026</v>
      </c>
      <c r="L319" s="32">
        <v>6.6875000000000004E-2</v>
      </c>
      <c r="M319" s="39" t="s">
        <v>841</v>
      </c>
      <c r="N319" s="31"/>
      <c r="O319" s="31"/>
      <c r="P319" s="33">
        <v>1213.515057113188</v>
      </c>
    </row>
    <row r="320" spans="10:16" x14ac:dyDescent="0.25">
      <c r="J320" s="85">
        <v>316</v>
      </c>
      <c r="K320" s="93" t="s">
        <v>1027</v>
      </c>
      <c r="L320" s="32">
        <v>2.6354166666666668E-2</v>
      </c>
      <c r="M320" s="39" t="s">
        <v>872</v>
      </c>
      <c r="N320" s="31"/>
      <c r="O320" s="31"/>
      <c r="P320" s="33">
        <v>1212.7053140096616</v>
      </c>
    </row>
    <row r="321" spans="10:16" x14ac:dyDescent="0.25">
      <c r="J321" s="85">
        <v>317</v>
      </c>
      <c r="K321" s="90" t="s">
        <v>1028</v>
      </c>
      <c r="L321" s="35">
        <v>4.7453703703703699E-2</v>
      </c>
      <c r="M321" s="39" t="s">
        <v>874</v>
      </c>
      <c r="N321" s="31">
        <v>1197</v>
      </c>
      <c r="O321" s="37">
        <v>1.0109999999999999</v>
      </c>
      <c r="P321" s="38">
        <v>1210.1669999999999</v>
      </c>
    </row>
    <row r="322" spans="10:16" x14ac:dyDescent="0.25">
      <c r="J322" s="85">
        <v>318</v>
      </c>
      <c r="K322" s="91" t="s">
        <v>1266</v>
      </c>
      <c r="L322" s="82">
        <v>8.0567129629629627E-2</v>
      </c>
      <c r="M322" s="83" t="s">
        <v>1245</v>
      </c>
      <c r="N322" s="31"/>
      <c r="O322" s="31"/>
      <c r="P322" s="33">
        <v>1210.1235454676055</v>
      </c>
    </row>
    <row r="323" spans="10:16" x14ac:dyDescent="0.25">
      <c r="J323" s="85">
        <v>319</v>
      </c>
      <c r="K323" s="93" t="s">
        <v>638</v>
      </c>
      <c r="L323" s="32">
        <v>2.6412037037037036E-2</v>
      </c>
      <c r="M323" s="39" t="s">
        <v>872</v>
      </c>
      <c r="N323" s="31"/>
      <c r="O323" s="31"/>
      <c r="P323" s="33">
        <v>1210.0482033304118</v>
      </c>
    </row>
    <row r="324" spans="10:16" x14ac:dyDescent="0.25">
      <c r="J324" s="85">
        <v>320</v>
      </c>
      <c r="K324" s="90" t="s">
        <v>1029</v>
      </c>
      <c r="L324" s="35">
        <v>0.10581018518518519</v>
      </c>
      <c r="M324" s="39" t="s">
        <v>855</v>
      </c>
      <c r="N324" s="31">
        <v>1097</v>
      </c>
      <c r="O324" s="31">
        <v>1.103</v>
      </c>
      <c r="P324" s="41">
        <v>1210</v>
      </c>
    </row>
    <row r="325" spans="10:16" x14ac:dyDescent="0.25">
      <c r="J325" s="85">
        <v>321</v>
      </c>
      <c r="K325" s="91" t="s">
        <v>1650</v>
      </c>
      <c r="L325" s="82">
        <v>9.5185185185185192E-2</v>
      </c>
      <c r="M325" s="83" t="s">
        <v>1629</v>
      </c>
      <c r="N325" s="31"/>
      <c r="O325" s="31"/>
      <c r="P325" s="33">
        <v>1209.6455496108952</v>
      </c>
    </row>
    <row r="326" spans="10:16" x14ac:dyDescent="0.25">
      <c r="J326" s="85">
        <v>322</v>
      </c>
      <c r="K326" s="90" t="s">
        <v>1030</v>
      </c>
      <c r="L326" s="35">
        <v>4.5104166666666667E-2</v>
      </c>
      <c r="M326" s="39" t="s">
        <v>867</v>
      </c>
      <c r="N326" s="31">
        <v>1162</v>
      </c>
      <c r="O326" s="37">
        <v>1.0409999999999999</v>
      </c>
      <c r="P326" s="38">
        <v>1209.6419999999998</v>
      </c>
    </row>
    <row r="327" spans="10:16" x14ac:dyDescent="0.25">
      <c r="J327" s="85">
        <v>323</v>
      </c>
      <c r="K327" s="91" t="s">
        <v>1651</v>
      </c>
      <c r="L327" s="82">
        <v>9.5196759259259259E-2</v>
      </c>
      <c r="M327" s="83" t="s">
        <v>1629</v>
      </c>
      <c r="N327" s="31"/>
      <c r="O327" s="31"/>
      <c r="P327" s="33">
        <v>1209.4984802431613</v>
      </c>
    </row>
    <row r="328" spans="10:16" x14ac:dyDescent="0.25">
      <c r="J328" s="85">
        <v>324</v>
      </c>
      <c r="K328" s="91" t="s">
        <v>1091</v>
      </c>
      <c r="L328" s="82">
        <v>9.5277777777777781E-2</v>
      </c>
      <c r="M328" s="83" t="s">
        <v>1629</v>
      </c>
      <c r="N328" s="31"/>
      <c r="O328" s="31"/>
      <c r="P328" s="33">
        <v>1208.4699951409136</v>
      </c>
    </row>
    <row r="329" spans="10:16" x14ac:dyDescent="0.25">
      <c r="J329" s="85">
        <v>325</v>
      </c>
      <c r="K329" s="91" t="s">
        <v>428</v>
      </c>
      <c r="L329" s="32">
        <v>9.975694444444444E-2</v>
      </c>
      <c r="M329" s="39" t="s">
        <v>839</v>
      </c>
      <c r="N329" s="31"/>
      <c r="O329" s="31"/>
      <c r="P329" s="33">
        <v>1207.5762849518505</v>
      </c>
    </row>
    <row r="330" spans="10:16" x14ac:dyDescent="0.25">
      <c r="J330" s="85">
        <v>326</v>
      </c>
      <c r="K330" s="91" t="s">
        <v>1031</v>
      </c>
      <c r="L330" s="32">
        <v>9.9791666666666667E-2</v>
      </c>
      <c r="M330" s="39" t="s">
        <v>839</v>
      </c>
      <c r="N330" s="31"/>
      <c r="O330" s="31"/>
      <c r="P330" s="33">
        <v>1207.1561122709347</v>
      </c>
    </row>
    <row r="331" spans="10:16" x14ac:dyDescent="0.25">
      <c r="J331" s="85">
        <v>327</v>
      </c>
      <c r="K331" s="91" t="s">
        <v>1032</v>
      </c>
      <c r="L331" s="32">
        <v>6.159722222222222E-2</v>
      </c>
      <c r="M331" s="39" t="s">
        <v>842</v>
      </c>
      <c r="N331" s="31"/>
      <c r="O331" s="31"/>
      <c r="P331" s="33">
        <v>1206.982337467118</v>
      </c>
    </row>
    <row r="332" spans="10:16" x14ac:dyDescent="0.25">
      <c r="J332" s="85">
        <v>328</v>
      </c>
      <c r="K332" s="91" t="s">
        <v>1033</v>
      </c>
      <c r="L332" s="32">
        <v>9.9884259259259256E-2</v>
      </c>
      <c r="M332" s="39" t="s">
        <v>839</v>
      </c>
      <c r="N332" s="31"/>
      <c r="O332" s="31"/>
      <c r="P332" s="33">
        <v>1206.0370799536502</v>
      </c>
    </row>
    <row r="333" spans="10:16" x14ac:dyDescent="0.25">
      <c r="J333" s="85">
        <v>329</v>
      </c>
      <c r="K333" s="91" t="s">
        <v>260</v>
      </c>
      <c r="L333" s="32">
        <v>2.7962962962962964E-2</v>
      </c>
      <c r="M333" s="83" t="s">
        <v>1537</v>
      </c>
      <c r="N333" s="31"/>
      <c r="O333" s="31"/>
      <c r="P333" s="33">
        <v>1205.6746688741725</v>
      </c>
    </row>
    <row r="334" spans="10:16" x14ac:dyDescent="0.25">
      <c r="J334" s="85">
        <v>330</v>
      </c>
      <c r="K334" s="91" t="s">
        <v>1034</v>
      </c>
      <c r="L334" s="32">
        <v>6.1701388888888896E-2</v>
      </c>
      <c r="M334" s="39" t="s">
        <v>842</v>
      </c>
      <c r="N334" s="31"/>
      <c r="O334" s="31"/>
      <c r="P334" s="33">
        <v>1204.9446632901895</v>
      </c>
    </row>
    <row r="335" spans="10:16" x14ac:dyDescent="0.25">
      <c r="J335" s="85">
        <v>331</v>
      </c>
      <c r="K335" s="92" t="s">
        <v>1035</v>
      </c>
      <c r="L335" s="32">
        <v>3.366898148148148E-2</v>
      </c>
      <c r="M335" s="39" t="s">
        <v>871</v>
      </c>
      <c r="N335" s="31"/>
      <c r="O335" s="31"/>
      <c r="P335" s="33">
        <v>1204.8573392918531</v>
      </c>
    </row>
    <row r="336" spans="10:16" x14ac:dyDescent="0.25">
      <c r="J336" s="85">
        <v>332</v>
      </c>
      <c r="K336" s="91" t="s">
        <v>1036</v>
      </c>
      <c r="L336" s="34">
        <v>0.1</v>
      </c>
      <c r="M336" s="39" t="s">
        <v>839</v>
      </c>
      <c r="N336" s="31"/>
      <c r="O336" s="31"/>
      <c r="P336" s="33">
        <v>1204.6412037037037</v>
      </c>
    </row>
    <row r="337" spans="10:16" x14ac:dyDescent="0.25">
      <c r="J337" s="85">
        <v>333</v>
      </c>
      <c r="K337" s="93" t="s">
        <v>1037</v>
      </c>
      <c r="L337" s="32">
        <v>2.6539351851851852E-2</v>
      </c>
      <c r="M337" s="39" t="s">
        <v>872</v>
      </c>
      <c r="N337" s="31"/>
      <c r="O337" s="31"/>
      <c r="P337" s="33">
        <v>1204.2433493240294</v>
      </c>
    </row>
    <row r="338" spans="10:16" x14ac:dyDescent="0.25">
      <c r="J338" s="85">
        <v>334</v>
      </c>
      <c r="K338" s="91" t="s">
        <v>1526</v>
      </c>
      <c r="L338" s="32">
        <v>2.7997685185185184E-2</v>
      </c>
      <c r="M338" s="83" t="s">
        <v>1537</v>
      </c>
      <c r="N338" s="31"/>
      <c r="O338" s="31"/>
      <c r="P338" s="33">
        <v>1204.1794129805708</v>
      </c>
    </row>
    <row r="339" spans="10:16" x14ac:dyDescent="0.25">
      <c r="J339" s="85">
        <v>335</v>
      </c>
      <c r="K339" s="91" t="s">
        <v>1267</v>
      </c>
      <c r="L339" s="82">
        <v>8.0983796296296304E-2</v>
      </c>
      <c r="M339" s="83" t="s">
        <v>1245</v>
      </c>
      <c r="N339" s="31"/>
      <c r="O339" s="31"/>
      <c r="P339" s="33">
        <v>1203.8973845933972</v>
      </c>
    </row>
    <row r="340" spans="10:16" x14ac:dyDescent="0.25">
      <c r="J340" s="85">
        <v>336</v>
      </c>
      <c r="K340" s="91" t="s">
        <v>1038</v>
      </c>
      <c r="L340" s="32">
        <v>6.177083333333333E-2</v>
      </c>
      <c r="M340" s="39" t="s">
        <v>842</v>
      </c>
      <c r="N340" s="31"/>
      <c r="O340" s="31"/>
      <c r="P340" s="33">
        <v>1203.5900318531012</v>
      </c>
    </row>
    <row r="341" spans="10:16" x14ac:dyDescent="0.25">
      <c r="J341" s="85">
        <v>337</v>
      </c>
      <c r="K341" s="90" t="s">
        <v>585</v>
      </c>
      <c r="L341" s="35">
        <v>4.7719907407407412E-2</v>
      </c>
      <c r="M341" s="39" t="s">
        <v>874</v>
      </c>
      <c r="N341" s="31">
        <v>1190</v>
      </c>
      <c r="O341" s="37">
        <v>1.0109999999999999</v>
      </c>
      <c r="P341" s="38">
        <v>1203.0899999999999</v>
      </c>
    </row>
    <row r="342" spans="10:16" x14ac:dyDescent="0.25">
      <c r="J342" s="85">
        <v>338</v>
      </c>
      <c r="K342" s="93" t="s">
        <v>1039</v>
      </c>
      <c r="L342" s="32">
        <v>2.659722222222222E-2</v>
      </c>
      <c r="M342" s="39" t="s">
        <v>872</v>
      </c>
      <c r="N342" s="31"/>
      <c r="O342" s="31"/>
      <c r="P342" s="33">
        <v>1201.6231505657092</v>
      </c>
    </row>
    <row r="343" spans="10:16" x14ac:dyDescent="0.25">
      <c r="J343" s="85">
        <v>339</v>
      </c>
      <c r="K343" s="91" t="s">
        <v>1040</v>
      </c>
      <c r="L343" s="32">
        <v>0.10025462962962962</v>
      </c>
      <c r="M343" s="39" t="s">
        <v>839</v>
      </c>
      <c r="N343" s="31"/>
      <c r="O343" s="31"/>
      <c r="P343" s="33">
        <v>1201.5816208727776</v>
      </c>
    </row>
    <row r="344" spans="10:16" x14ac:dyDescent="0.25">
      <c r="J344" s="85">
        <v>340</v>
      </c>
      <c r="K344" s="91" t="s">
        <v>1652</v>
      </c>
      <c r="L344" s="164">
        <v>9.5833333333333326E-2</v>
      </c>
      <c r="M344" s="83" t="s">
        <v>1629</v>
      </c>
      <c r="N344" s="31"/>
      <c r="O344" s="31"/>
      <c r="P344" s="33">
        <v>1201.4643719806766</v>
      </c>
    </row>
    <row r="345" spans="10:16" x14ac:dyDescent="0.25">
      <c r="J345" s="85">
        <v>341</v>
      </c>
      <c r="K345" s="91" t="s">
        <v>1041</v>
      </c>
      <c r="L345" s="32">
        <v>6.1898148148148147E-2</v>
      </c>
      <c r="M345" s="39" t="s">
        <v>842</v>
      </c>
      <c r="N345" s="31"/>
      <c r="O345" s="31"/>
      <c r="P345" s="33">
        <v>1201.1144353029172</v>
      </c>
    </row>
    <row r="346" spans="10:16" x14ac:dyDescent="0.25">
      <c r="J346" s="85">
        <v>342</v>
      </c>
      <c r="K346" s="91" t="s">
        <v>1042</v>
      </c>
      <c r="L346" s="32">
        <v>0.10031249999999999</v>
      </c>
      <c r="M346" s="39" t="s">
        <v>839</v>
      </c>
      <c r="N346" s="31"/>
      <c r="O346" s="31"/>
      <c r="P346" s="33">
        <v>1200.8884273681783</v>
      </c>
    </row>
    <row r="347" spans="10:16" x14ac:dyDescent="0.25">
      <c r="J347" s="85">
        <v>343</v>
      </c>
      <c r="K347" s="92" t="s">
        <v>1043</v>
      </c>
      <c r="L347" s="32">
        <v>6.7581018518518512E-2</v>
      </c>
      <c r="M347" s="39" t="s">
        <v>841</v>
      </c>
      <c r="N347" s="31"/>
      <c r="O347" s="31"/>
      <c r="P347" s="33">
        <v>1200.8374721698924</v>
      </c>
    </row>
    <row r="348" spans="10:16" x14ac:dyDescent="0.25">
      <c r="J348" s="85">
        <v>344</v>
      </c>
      <c r="K348" s="91" t="s">
        <v>1527</v>
      </c>
      <c r="L348" s="32">
        <v>2.8078703703703703E-2</v>
      </c>
      <c r="M348" s="83" t="s">
        <v>1537</v>
      </c>
      <c r="N348" s="31"/>
      <c r="O348" s="31"/>
      <c r="P348" s="33">
        <v>1200.7048639736195</v>
      </c>
    </row>
    <row r="349" spans="10:16" x14ac:dyDescent="0.25">
      <c r="J349" s="85">
        <v>345</v>
      </c>
      <c r="K349" s="91" t="s">
        <v>1044</v>
      </c>
      <c r="L349" s="32">
        <v>6.1932870370370374E-2</v>
      </c>
      <c r="M349" s="39" t="s">
        <v>842</v>
      </c>
      <c r="N349" s="31"/>
      <c r="O349" s="31"/>
      <c r="P349" s="33">
        <v>1200.4410390581202</v>
      </c>
    </row>
    <row r="350" spans="10:16" x14ac:dyDescent="0.25">
      <c r="J350" s="85">
        <v>346</v>
      </c>
      <c r="K350" s="92" t="s">
        <v>259</v>
      </c>
      <c r="L350" s="32">
        <v>6.7604166666666674E-2</v>
      </c>
      <c r="M350" s="39" t="s">
        <v>841</v>
      </c>
      <c r="N350" s="31"/>
      <c r="O350" s="31"/>
      <c r="P350" s="33">
        <v>1200.4262968669748</v>
      </c>
    </row>
    <row r="351" spans="10:16" x14ac:dyDescent="0.25">
      <c r="J351" s="85">
        <v>347</v>
      </c>
      <c r="K351" s="91" t="s">
        <v>1653</v>
      </c>
      <c r="L351" s="82">
        <v>9.5972222222222223E-2</v>
      </c>
      <c r="M351" s="83" t="s">
        <v>1629</v>
      </c>
      <c r="N351" s="31"/>
      <c r="O351" s="31"/>
      <c r="P351" s="33">
        <v>1199.7256391702847</v>
      </c>
    </row>
    <row r="352" spans="10:16" x14ac:dyDescent="0.25">
      <c r="J352" s="85">
        <v>348</v>
      </c>
      <c r="K352" s="91" t="s">
        <v>1045</v>
      </c>
      <c r="L352" s="32">
        <v>0.10043981481481483</v>
      </c>
      <c r="M352" s="39" t="s">
        <v>839</v>
      </c>
      <c r="N352" s="31"/>
      <c r="O352" s="31"/>
      <c r="P352" s="33">
        <v>1199.3662134132287</v>
      </c>
    </row>
    <row r="353" spans="10:16" x14ac:dyDescent="0.25">
      <c r="J353" s="85">
        <v>349</v>
      </c>
      <c r="K353" s="91" t="s">
        <v>1046</v>
      </c>
      <c r="L353" s="32">
        <v>6.1990740740740735E-2</v>
      </c>
      <c r="M353" s="39" t="s">
        <v>842</v>
      </c>
      <c r="N353" s="31"/>
      <c r="O353" s="31"/>
      <c r="P353" s="33">
        <v>1199.3203883495148</v>
      </c>
    </row>
    <row r="354" spans="10:16" x14ac:dyDescent="0.25">
      <c r="J354" s="85">
        <v>350</v>
      </c>
      <c r="K354" s="90" t="s">
        <v>1047</v>
      </c>
      <c r="L354" s="35">
        <v>4.5497685185185183E-2</v>
      </c>
      <c r="M354" s="39" t="s">
        <v>867</v>
      </c>
      <c r="N354" s="31">
        <v>1152</v>
      </c>
      <c r="O354" s="37">
        <v>1.0409999999999999</v>
      </c>
      <c r="P354" s="38">
        <v>1199.232</v>
      </c>
    </row>
    <row r="355" spans="10:16" x14ac:dyDescent="0.25">
      <c r="J355" s="85">
        <v>351</v>
      </c>
      <c r="K355" s="91" t="s">
        <v>1528</v>
      </c>
      <c r="L355" s="32">
        <v>2.8113425925925927E-2</v>
      </c>
      <c r="M355" s="83" t="s">
        <v>1537</v>
      </c>
      <c r="N355" s="31"/>
      <c r="O355" s="31"/>
      <c r="P355" s="33">
        <v>1199.2219020172913</v>
      </c>
    </row>
    <row r="356" spans="10:16" x14ac:dyDescent="0.25">
      <c r="J356" s="85">
        <v>352</v>
      </c>
      <c r="K356" s="91" t="s">
        <v>1654</v>
      </c>
      <c r="L356" s="82">
        <v>9.6076388888888878E-2</v>
      </c>
      <c r="M356" s="83" t="s">
        <v>1629</v>
      </c>
      <c r="N356" s="31"/>
      <c r="O356" s="31"/>
      <c r="P356" s="33">
        <v>1198.4248885676427</v>
      </c>
    </row>
    <row r="357" spans="10:16" x14ac:dyDescent="0.25">
      <c r="J357" s="85">
        <v>353</v>
      </c>
      <c r="K357" s="91" t="s">
        <v>261</v>
      </c>
      <c r="L357" s="32">
        <v>2.8159722222222221E-2</v>
      </c>
      <c r="M357" s="83" t="s">
        <v>1537</v>
      </c>
      <c r="N357" s="31"/>
      <c r="O357" s="31"/>
      <c r="P357" s="33">
        <v>1197.250308261406</v>
      </c>
    </row>
    <row r="358" spans="10:16" x14ac:dyDescent="0.25">
      <c r="J358" s="85">
        <v>354</v>
      </c>
      <c r="K358" s="91" t="s">
        <v>769</v>
      </c>
      <c r="L358" s="82">
        <v>8.1493055555555555E-2</v>
      </c>
      <c r="M358" s="83" t="s">
        <v>1245</v>
      </c>
      <c r="N358" s="31"/>
      <c r="O358" s="31"/>
      <c r="P358" s="33">
        <v>1196.3740945888369</v>
      </c>
    </row>
    <row r="359" spans="10:16" x14ac:dyDescent="0.25">
      <c r="J359" s="85">
        <v>355</v>
      </c>
      <c r="K359" s="91" t="s">
        <v>1655</v>
      </c>
      <c r="L359" s="82">
        <v>9.6261574074074083E-2</v>
      </c>
      <c r="M359" s="83" t="s">
        <v>1629</v>
      </c>
      <c r="N359" s="31"/>
      <c r="O359" s="31"/>
      <c r="P359" s="33">
        <v>1196.1193940122641</v>
      </c>
    </row>
    <row r="360" spans="10:16" x14ac:dyDescent="0.25">
      <c r="J360" s="85">
        <v>356</v>
      </c>
      <c r="K360" s="91" t="s">
        <v>1049</v>
      </c>
      <c r="L360" s="32">
        <v>6.21875E-2</v>
      </c>
      <c r="M360" s="39" t="s">
        <v>842</v>
      </c>
      <c r="N360" s="31"/>
      <c r="O360" s="31"/>
      <c r="P360" s="33">
        <v>1195.5257770333149</v>
      </c>
    </row>
    <row r="361" spans="10:16" x14ac:dyDescent="0.25">
      <c r="J361" s="85">
        <v>357</v>
      </c>
      <c r="K361" s="91" t="s">
        <v>1050</v>
      </c>
      <c r="L361" s="32">
        <v>6.2233796296296294E-2</v>
      </c>
      <c r="M361" s="39" t="s">
        <v>842</v>
      </c>
      <c r="N361" s="31"/>
      <c r="O361" s="31"/>
      <c r="P361" s="33">
        <v>1194.6364143574488</v>
      </c>
    </row>
    <row r="362" spans="10:16" x14ac:dyDescent="0.25">
      <c r="J362" s="85">
        <v>358</v>
      </c>
      <c r="K362" s="92" t="s">
        <v>1022</v>
      </c>
      <c r="L362" s="32">
        <v>3.3981481481481481E-2</v>
      </c>
      <c r="M362" s="39" t="s">
        <v>871</v>
      </c>
      <c r="N362" s="31"/>
      <c r="O362" s="31"/>
      <c r="P362" s="33">
        <v>1193.7772479564035</v>
      </c>
    </row>
    <row r="363" spans="10:16" x14ac:dyDescent="0.25">
      <c r="J363" s="85">
        <v>359</v>
      </c>
      <c r="K363" s="90" t="s">
        <v>634</v>
      </c>
      <c r="L363" s="35">
        <v>5.9930555555555563E-2</v>
      </c>
      <c r="M363" s="39" t="s">
        <v>843</v>
      </c>
      <c r="N363" s="31">
        <v>1189</v>
      </c>
      <c r="O363" s="37">
        <v>1.004</v>
      </c>
      <c r="P363" s="38">
        <v>1193.7560000000001</v>
      </c>
    </row>
    <row r="364" spans="10:16" x14ac:dyDescent="0.25">
      <c r="J364" s="85">
        <v>360</v>
      </c>
      <c r="K364" s="91" t="s">
        <v>1051</v>
      </c>
      <c r="L364" s="32">
        <v>6.2280092592592595E-2</v>
      </c>
      <c r="M364" s="39" t="s">
        <v>842</v>
      </c>
      <c r="N364" s="31"/>
      <c r="O364" s="31"/>
      <c r="P364" s="33">
        <v>1193.7483739081956</v>
      </c>
    </row>
    <row r="365" spans="10:16" x14ac:dyDescent="0.25">
      <c r="J365" s="85">
        <v>361</v>
      </c>
      <c r="K365" s="91" t="s">
        <v>1052</v>
      </c>
      <c r="L365" s="32">
        <v>6.2291666666666669E-2</v>
      </c>
      <c r="M365" s="39" t="s">
        <v>842</v>
      </c>
      <c r="N365" s="31"/>
      <c r="O365" s="31"/>
      <c r="P365" s="33">
        <v>1193.5265700483094</v>
      </c>
    </row>
    <row r="366" spans="10:16" x14ac:dyDescent="0.25">
      <c r="J366" s="85">
        <v>362</v>
      </c>
      <c r="K366" s="91" t="s">
        <v>1268</v>
      </c>
      <c r="L366" s="82">
        <v>8.1689814814814812E-2</v>
      </c>
      <c r="M366" s="83" t="s">
        <v>1245</v>
      </c>
      <c r="N366" s="31"/>
      <c r="O366" s="31"/>
      <c r="P366" s="33">
        <v>1193.4924907905925</v>
      </c>
    </row>
    <row r="367" spans="10:16" x14ac:dyDescent="0.25">
      <c r="J367" s="85">
        <v>363</v>
      </c>
      <c r="K367" s="93" t="s">
        <v>1053</v>
      </c>
      <c r="L367" s="32">
        <v>2.6782407407407408E-2</v>
      </c>
      <c r="M367" s="39" t="s">
        <v>872</v>
      </c>
      <c r="N367" s="31"/>
      <c r="O367" s="31"/>
      <c r="P367" s="33">
        <v>1193.3146067415728</v>
      </c>
    </row>
    <row r="368" spans="10:16" x14ac:dyDescent="0.25">
      <c r="J368" s="85">
        <v>364</v>
      </c>
      <c r="K368" s="90" t="s">
        <v>1054</v>
      </c>
      <c r="L368" s="35">
        <v>4.8113425925925928E-2</v>
      </c>
      <c r="M368" s="39" t="s">
        <v>874</v>
      </c>
      <c r="N368" s="31">
        <v>1180</v>
      </c>
      <c r="O368" s="37">
        <v>1.0109999999999999</v>
      </c>
      <c r="P368" s="38">
        <v>1192.9799999999998</v>
      </c>
    </row>
    <row r="369" spans="10:16" x14ac:dyDescent="0.25">
      <c r="J369" s="85">
        <v>365</v>
      </c>
      <c r="K369" s="91" t="s">
        <v>1269</v>
      </c>
      <c r="L369" s="82">
        <v>8.1736111111111107E-2</v>
      </c>
      <c r="M369" s="83" t="s">
        <v>1245</v>
      </c>
      <c r="N369" s="31"/>
      <c r="O369" s="31"/>
      <c r="P369" s="33">
        <v>1192.816482582838</v>
      </c>
    </row>
    <row r="370" spans="10:16" x14ac:dyDescent="0.25">
      <c r="J370" s="85">
        <v>366</v>
      </c>
      <c r="K370" s="91" t="s">
        <v>1530</v>
      </c>
      <c r="L370" s="32">
        <v>2.8333333333333332E-2</v>
      </c>
      <c r="M370" s="83" t="s">
        <v>1537</v>
      </c>
      <c r="N370" s="31"/>
      <c r="O370" s="31"/>
      <c r="P370" s="33">
        <v>1189.9142156862749</v>
      </c>
    </row>
    <row r="371" spans="10:16" x14ac:dyDescent="0.25">
      <c r="J371" s="85">
        <v>367</v>
      </c>
      <c r="K371" s="91" t="s">
        <v>1529</v>
      </c>
      <c r="L371" s="32">
        <v>2.8333333333333332E-2</v>
      </c>
      <c r="M371" s="83" t="s">
        <v>1537</v>
      </c>
      <c r="N371" s="31"/>
      <c r="O371" s="31"/>
      <c r="P371" s="33">
        <v>1189.9142156862749</v>
      </c>
    </row>
    <row r="372" spans="10:16" x14ac:dyDescent="0.25">
      <c r="J372" s="85">
        <v>368</v>
      </c>
      <c r="K372" s="91" t="s">
        <v>691</v>
      </c>
      <c r="L372" s="82">
        <v>9.6828703703703708E-2</v>
      </c>
      <c r="M372" s="83" t="s">
        <v>1629</v>
      </c>
      <c r="N372" s="31"/>
      <c r="O372" s="31"/>
      <c r="P372" s="33">
        <v>1189.1136743963664</v>
      </c>
    </row>
    <row r="373" spans="10:16" x14ac:dyDescent="0.25">
      <c r="J373" s="85">
        <v>369</v>
      </c>
      <c r="K373" s="91" t="s">
        <v>1531</v>
      </c>
      <c r="L373" s="32">
        <v>2.8356481481481483E-2</v>
      </c>
      <c r="M373" s="83" t="s">
        <v>1537</v>
      </c>
      <c r="N373" s="31"/>
      <c r="O373" s="31"/>
      <c r="P373" s="33">
        <v>1188.9428571428575</v>
      </c>
    </row>
    <row r="374" spans="10:16" x14ac:dyDescent="0.25">
      <c r="J374" s="85">
        <v>370</v>
      </c>
      <c r="K374" s="90" t="s">
        <v>1055</v>
      </c>
      <c r="L374" s="35">
        <v>4.8414351851851854E-2</v>
      </c>
      <c r="M374" s="39" t="s">
        <v>874</v>
      </c>
      <c r="N374" s="31">
        <v>1173</v>
      </c>
      <c r="O374" s="37">
        <v>1.0109999999999999</v>
      </c>
      <c r="P374" s="38">
        <v>1185.9029999999998</v>
      </c>
    </row>
    <row r="375" spans="10:16" x14ac:dyDescent="0.25">
      <c r="J375" s="85">
        <v>371</v>
      </c>
      <c r="K375" s="90" t="s">
        <v>1056</v>
      </c>
      <c r="L375" s="35">
        <v>4.8414351851851854E-2</v>
      </c>
      <c r="M375" s="39" t="s">
        <v>874</v>
      </c>
      <c r="N375" s="31">
        <v>1173</v>
      </c>
      <c r="O375" s="37">
        <v>1.0109999999999999</v>
      </c>
      <c r="P375" s="38">
        <v>1185.9029999999998</v>
      </c>
    </row>
    <row r="376" spans="10:16" x14ac:dyDescent="0.25">
      <c r="J376" s="85">
        <v>372</v>
      </c>
      <c r="K376" s="93" t="s">
        <v>1057</v>
      </c>
      <c r="L376" s="32">
        <v>2.6967592592592595E-2</v>
      </c>
      <c r="M376" s="39" t="s">
        <v>872</v>
      </c>
      <c r="N376" s="31"/>
      <c r="O376" s="31"/>
      <c r="P376" s="33">
        <v>1185.1201716738194</v>
      </c>
    </row>
    <row r="377" spans="10:16" x14ac:dyDescent="0.25">
      <c r="J377" s="85">
        <v>373</v>
      </c>
      <c r="K377" s="90" t="s">
        <v>236</v>
      </c>
      <c r="L377" s="35">
        <v>4.6064814814814815E-2</v>
      </c>
      <c r="M377" s="39" t="s">
        <v>867</v>
      </c>
      <c r="N377" s="31">
        <v>1138</v>
      </c>
      <c r="O377" s="37">
        <v>1.0409999999999999</v>
      </c>
      <c r="P377" s="38">
        <v>1184.6579999999999</v>
      </c>
    </row>
    <row r="378" spans="10:16" x14ac:dyDescent="0.25">
      <c r="J378" s="85">
        <v>374</v>
      </c>
      <c r="K378" s="90" t="s">
        <v>188</v>
      </c>
      <c r="L378" s="35">
        <v>4.6076388888888882E-2</v>
      </c>
      <c r="M378" s="39" t="s">
        <v>867</v>
      </c>
      <c r="N378" s="31">
        <v>1138</v>
      </c>
      <c r="O378" s="37">
        <v>1.0409999999999999</v>
      </c>
      <c r="P378" s="38">
        <v>1184.6579999999999</v>
      </c>
    </row>
    <row r="379" spans="10:16" x14ac:dyDescent="0.25">
      <c r="J379" s="85">
        <v>375</v>
      </c>
      <c r="K379" s="90" t="s">
        <v>650</v>
      </c>
      <c r="L379" s="35">
        <v>6.0416666666666667E-2</v>
      </c>
      <c r="M379" s="39" t="s">
        <v>843</v>
      </c>
      <c r="N379" s="31">
        <v>1179</v>
      </c>
      <c r="O379" s="37">
        <v>1.004</v>
      </c>
      <c r="P379" s="38">
        <v>1183.7159999999999</v>
      </c>
    </row>
    <row r="380" spans="10:16" x14ac:dyDescent="0.25">
      <c r="J380" s="85">
        <v>376</v>
      </c>
      <c r="K380" s="91" t="s">
        <v>1059</v>
      </c>
      <c r="L380" s="32">
        <v>6.2812499999999993E-2</v>
      </c>
      <c r="M380" s="39" t="s">
        <v>842</v>
      </c>
      <c r="N380" s="31"/>
      <c r="O380" s="31"/>
      <c r="P380" s="33">
        <v>1183.6299981573616</v>
      </c>
    </row>
    <row r="381" spans="10:16" x14ac:dyDescent="0.25">
      <c r="J381" s="85">
        <v>377</v>
      </c>
      <c r="K381" s="93" t="s">
        <v>1060</v>
      </c>
      <c r="L381" s="32">
        <v>2.7002314814814812E-2</v>
      </c>
      <c r="M381" s="39" t="s">
        <v>872</v>
      </c>
      <c r="N381" s="31"/>
      <c r="O381" s="31"/>
      <c r="P381" s="33">
        <v>1183.5962280325759</v>
      </c>
    </row>
    <row r="382" spans="10:16" x14ac:dyDescent="0.25">
      <c r="J382" s="85">
        <v>378</v>
      </c>
      <c r="K382" s="92" t="s">
        <v>1061</v>
      </c>
      <c r="L382" s="32">
        <v>6.8599537037037042E-2</v>
      </c>
      <c r="M382" s="39" t="s">
        <v>841</v>
      </c>
      <c r="N382" s="31"/>
      <c r="O382" s="31"/>
      <c r="P382" s="33">
        <v>1183.0082672515607</v>
      </c>
    </row>
    <row r="383" spans="10:16" x14ac:dyDescent="0.25">
      <c r="J383" s="85">
        <v>379</v>
      </c>
      <c r="K383" s="90" t="s">
        <v>1062</v>
      </c>
      <c r="L383" s="35">
        <v>4.854166666666667E-2</v>
      </c>
      <c r="M383" s="39" t="s">
        <v>874</v>
      </c>
      <c r="N383" s="31">
        <v>1170</v>
      </c>
      <c r="O383" s="37">
        <v>1.0109999999999999</v>
      </c>
      <c r="P383" s="38">
        <v>1182.8699999999999</v>
      </c>
    </row>
    <row r="384" spans="10:16" x14ac:dyDescent="0.25">
      <c r="J384" s="85">
        <v>380</v>
      </c>
      <c r="K384" s="92" t="s">
        <v>427</v>
      </c>
      <c r="L384" s="32">
        <v>6.8611111111111109E-2</v>
      </c>
      <c r="M384" s="39" t="s">
        <v>841</v>
      </c>
      <c r="N384" s="31"/>
      <c r="O384" s="31"/>
      <c r="P384" s="33">
        <v>1182.8087044534414</v>
      </c>
    </row>
    <row r="385" spans="10:16" x14ac:dyDescent="0.25">
      <c r="J385" s="85">
        <v>381</v>
      </c>
      <c r="K385" s="91" t="s">
        <v>1063</v>
      </c>
      <c r="L385" s="32">
        <v>6.2858796296296301E-2</v>
      </c>
      <c r="M385" s="39" t="s">
        <v>842</v>
      </c>
      <c r="N385" s="31"/>
      <c r="O385" s="31"/>
      <c r="P385" s="33">
        <v>1182.7582397348556</v>
      </c>
    </row>
    <row r="386" spans="10:16" x14ac:dyDescent="0.25">
      <c r="J386" s="85">
        <v>382</v>
      </c>
      <c r="K386" s="91" t="s">
        <v>1072</v>
      </c>
      <c r="L386" s="32">
        <v>2.8530092592592593E-2</v>
      </c>
      <c r="M386" s="83" t="s">
        <v>1537</v>
      </c>
      <c r="N386" s="31"/>
      <c r="O386" s="31"/>
      <c r="P386" s="33">
        <v>1181.7079107505074</v>
      </c>
    </row>
    <row r="387" spans="10:16" x14ac:dyDescent="0.25">
      <c r="J387" s="85">
        <v>383</v>
      </c>
      <c r="K387" s="91" t="s">
        <v>1532</v>
      </c>
      <c r="L387" s="32">
        <v>2.854166666666667E-2</v>
      </c>
      <c r="M387" s="83" t="s">
        <v>1537</v>
      </c>
      <c r="N387" s="31"/>
      <c r="O387" s="31"/>
      <c r="P387" s="33">
        <v>1181.2287104622874</v>
      </c>
    </row>
    <row r="388" spans="10:16" x14ac:dyDescent="0.25">
      <c r="J388" s="85">
        <v>384</v>
      </c>
      <c r="K388" s="91" t="s">
        <v>1533</v>
      </c>
      <c r="L388" s="32">
        <v>2.8587962962962964E-2</v>
      </c>
      <c r="M388" s="83" t="s">
        <v>1537</v>
      </c>
      <c r="N388" s="31"/>
      <c r="O388" s="31"/>
      <c r="P388" s="33">
        <v>1179.3157894736844</v>
      </c>
    </row>
    <row r="389" spans="10:16" x14ac:dyDescent="0.25">
      <c r="J389" s="85">
        <v>385</v>
      </c>
      <c r="K389" s="90" t="s">
        <v>1064</v>
      </c>
      <c r="L389" s="35">
        <v>6.0682870370370373E-2</v>
      </c>
      <c r="M389" s="39" t="s">
        <v>843</v>
      </c>
      <c r="N389" s="31">
        <v>1174</v>
      </c>
      <c r="O389" s="37">
        <v>1.004</v>
      </c>
      <c r="P389" s="38">
        <v>1178.6959999999999</v>
      </c>
    </row>
    <row r="390" spans="10:16" x14ac:dyDescent="0.25">
      <c r="J390" s="85">
        <v>386</v>
      </c>
      <c r="K390" s="92" t="s">
        <v>1065</v>
      </c>
      <c r="L390" s="32">
        <v>6.8935185185185183E-2</v>
      </c>
      <c r="M390" s="39" t="s">
        <v>841</v>
      </c>
      <c r="N390" s="31"/>
      <c r="O390" s="31"/>
      <c r="P390" s="33">
        <v>1177.2481531229014</v>
      </c>
    </row>
    <row r="391" spans="10:16" x14ac:dyDescent="0.25">
      <c r="J391" s="85">
        <v>387</v>
      </c>
      <c r="K391" s="91" t="s">
        <v>700</v>
      </c>
      <c r="L391" s="32">
        <v>2.8645833333333332E-2</v>
      </c>
      <c r="M391" s="83" t="s">
        <v>1537</v>
      </c>
      <c r="N391" s="31"/>
      <c r="O391" s="31"/>
      <c r="P391" s="33">
        <v>1176.9333333333336</v>
      </c>
    </row>
    <row r="392" spans="10:16" x14ac:dyDescent="0.25">
      <c r="J392" s="85">
        <v>388</v>
      </c>
      <c r="K392" s="92" t="s">
        <v>374</v>
      </c>
      <c r="L392" s="32">
        <v>6.895833333333333E-2</v>
      </c>
      <c r="M392" s="39" t="s">
        <v>841</v>
      </c>
      <c r="N392" s="31"/>
      <c r="O392" s="31"/>
      <c r="P392" s="33">
        <v>1176.852970795569</v>
      </c>
    </row>
    <row r="393" spans="10:16" x14ac:dyDescent="0.25">
      <c r="J393" s="85">
        <v>389</v>
      </c>
      <c r="K393" s="90" t="s">
        <v>1066</v>
      </c>
      <c r="L393" s="35">
        <v>4.6388888888888889E-2</v>
      </c>
      <c r="M393" s="39" t="s">
        <v>867</v>
      </c>
      <c r="N393" s="31">
        <v>1130</v>
      </c>
      <c r="O393" s="37">
        <v>1.0409999999999999</v>
      </c>
      <c r="P393" s="38">
        <v>1176.33</v>
      </c>
    </row>
    <row r="394" spans="10:16" x14ac:dyDescent="0.25">
      <c r="J394" s="85">
        <v>390</v>
      </c>
      <c r="K394" s="92" t="s">
        <v>1068</v>
      </c>
      <c r="L394" s="32">
        <v>3.4583333333333334E-2</v>
      </c>
      <c r="M394" s="39" t="s">
        <v>871</v>
      </c>
      <c r="N394" s="31"/>
      <c r="O394" s="31"/>
      <c r="P394" s="33">
        <v>1173.0020080321287</v>
      </c>
    </row>
    <row r="395" spans="10:16" x14ac:dyDescent="0.25">
      <c r="J395" s="85">
        <v>391</v>
      </c>
      <c r="K395" s="92" t="s">
        <v>1069</v>
      </c>
      <c r="L395" s="32">
        <v>3.4583333333333334E-2</v>
      </c>
      <c r="M395" s="39" t="s">
        <v>871</v>
      </c>
      <c r="N395" s="31"/>
      <c r="O395" s="31"/>
      <c r="P395" s="33">
        <v>1173.0020080321287</v>
      </c>
    </row>
    <row r="396" spans="10:16" x14ac:dyDescent="0.25">
      <c r="J396" s="85">
        <v>392</v>
      </c>
      <c r="K396" s="91" t="s">
        <v>1534</v>
      </c>
      <c r="L396" s="32">
        <v>2.8784722222222225E-2</v>
      </c>
      <c r="M396" s="83" t="s">
        <v>1537</v>
      </c>
      <c r="N396" s="31"/>
      <c r="O396" s="31"/>
      <c r="P396" s="33">
        <v>1171.2545235223163</v>
      </c>
    </row>
    <row r="397" spans="10:16" x14ac:dyDescent="0.25">
      <c r="J397" s="85">
        <v>393</v>
      </c>
      <c r="K397" s="90" t="s">
        <v>935</v>
      </c>
      <c r="L397" s="35">
        <v>6.115740740740741E-2</v>
      </c>
      <c r="M397" s="39" t="s">
        <v>843</v>
      </c>
      <c r="N397" s="31">
        <v>1165</v>
      </c>
      <c r="O397" s="37">
        <v>1.004</v>
      </c>
      <c r="P397" s="38">
        <v>1169.6600000000001</v>
      </c>
    </row>
    <row r="398" spans="10:16" x14ac:dyDescent="0.25">
      <c r="J398" s="85">
        <v>394</v>
      </c>
      <c r="K398" s="92" t="s">
        <v>1070</v>
      </c>
      <c r="L398" s="32">
        <v>3.4722222222222224E-2</v>
      </c>
      <c r="M398" s="39" t="s">
        <v>871</v>
      </c>
      <c r="N398" s="31"/>
      <c r="O398" s="31"/>
      <c r="P398" s="33">
        <v>1168.3100000000002</v>
      </c>
    </row>
    <row r="399" spans="10:16" x14ac:dyDescent="0.25">
      <c r="J399" s="85">
        <v>395</v>
      </c>
      <c r="K399" s="92" t="s">
        <v>1071</v>
      </c>
      <c r="L399" s="32">
        <v>3.4756944444444444E-2</v>
      </c>
      <c r="M399" s="39" t="s">
        <v>871</v>
      </c>
      <c r="N399" s="31"/>
      <c r="O399" s="31"/>
      <c r="P399" s="33">
        <v>1167.1428571428573</v>
      </c>
    </row>
    <row r="400" spans="10:16" x14ac:dyDescent="0.25">
      <c r="J400" s="85">
        <v>396</v>
      </c>
      <c r="K400" s="90" t="s">
        <v>1072</v>
      </c>
      <c r="L400" s="35">
        <v>4.9201388888888892E-2</v>
      </c>
      <c r="M400" s="39" t="s">
        <v>874</v>
      </c>
      <c r="N400" s="31">
        <v>1154</v>
      </c>
      <c r="O400" s="37">
        <v>1.0109999999999999</v>
      </c>
      <c r="P400" s="38">
        <v>1166.694</v>
      </c>
    </row>
    <row r="401" spans="10:16" x14ac:dyDescent="0.25">
      <c r="J401" s="85">
        <v>397</v>
      </c>
      <c r="K401" s="90" t="s">
        <v>1073</v>
      </c>
      <c r="L401" s="35">
        <v>4.9224537037037032E-2</v>
      </c>
      <c r="M401" s="39" t="s">
        <v>874</v>
      </c>
      <c r="N401" s="31">
        <v>1154</v>
      </c>
      <c r="O401" s="37">
        <v>1.0109999999999999</v>
      </c>
      <c r="P401" s="38">
        <v>1166.694</v>
      </c>
    </row>
    <row r="402" spans="10:16" x14ac:dyDescent="0.25">
      <c r="J402" s="85">
        <v>398</v>
      </c>
      <c r="K402" s="91" t="s">
        <v>1535</v>
      </c>
      <c r="L402" s="32">
        <v>2.8969907407407406E-2</v>
      </c>
      <c r="M402" s="83" t="s">
        <v>1537</v>
      </c>
      <c r="N402" s="31"/>
      <c r="O402" s="31"/>
      <c r="P402" s="33">
        <v>1163.7674790251701</v>
      </c>
    </row>
    <row r="403" spans="10:16" x14ac:dyDescent="0.25">
      <c r="J403" s="85">
        <v>399</v>
      </c>
      <c r="K403" s="91" t="s">
        <v>1536</v>
      </c>
      <c r="L403" s="32">
        <v>2.8993055555555553E-2</v>
      </c>
      <c r="M403" s="83" t="s">
        <v>1537</v>
      </c>
      <c r="N403" s="31"/>
      <c r="O403" s="31"/>
      <c r="P403" s="33">
        <v>1162.8383233532938</v>
      </c>
    </row>
    <row r="404" spans="10:16" x14ac:dyDescent="0.25">
      <c r="J404" s="85">
        <v>400</v>
      </c>
      <c r="K404" s="90" t="s">
        <v>1074</v>
      </c>
      <c r="L404" s="35">
        <v>4.6921296296296294E-2</v>
      </c>
      <c r="M404" s="39" t="s">
        <v>867</v>
      </c>
      <c r="N404" s="31">
        <v>1117</v>
      </c>
      <c r="O404" s="37">
        <v>1.0409999999999999</v>
      </c>
      <c r="P404" s="38">
        <v>1162.797</v>
      </c>
    </row>
    <row r="405" spans="10:16" x14ac:dyDescent="0.25">
      <c r="J405" s="85">
        <v>401</v>
      </c>
      <c r="K405" s="90" t="s">
        <v>1075</v>
      </c>
      <c r="L405" s="35">
        <v>6.1643518518518514E-2</v>
      </c>
      <c r="M405" s="39" t="s">
        <v>843</v>
      </c>
      <c r="N405" s="31">
        <v>1156</v>
      </c>
      <c r="O405" s="37">
        <v>1.004</v>
      </c>
      <c r="P405" s="38">
        <v>1160.624</v>
      </c>
    </row>
    <row r="406" spans="10:16" x14ac:dyDescent="0.25">
      <c r="J406" s="85">
        <v>402</v>
      </c>
      <c r="K406" s="90" t="s">
        <v>1076</v>
      </c>
      <c r="L406" s="35">
        <v>4.9502314814814818E-2</v>
      </c>
      <c r="M406" s="39" t="s">
        <v>874</v>
      </c>
      <c r="N406" s="31">
        <v>1147</v>
      </c>
      <c r="O406" s="37">
        <v>1.0109999999999999</v>
      </c>
      <c r="P406" s="38">
        <v>1159.617</v>
      </c>
    </row>
    <row r="407" spans="10:16" x14ac:dyDescent="0.25">
      <c r="J407" s="85">
        <v>403</v>
      </c>
      <c r="K407" s="94" t="s">
        <v>1077</v>
      </c>
      <c r="L407" s="95">
        <v>6.1817129629629632E-2</v>
      </c>
      <c r="M407" s="96" t="s">
        <v>843</v>
      </c>
      <c r="N407" s="97">
        <v>1152</v>
      </c>
      <c r="O407" s="98">
        <v>1.004</v>
      </c>
      <c r="P407" s="99">
        <v>1156.6079999999999</v>
      </c>
    </row>
    <row r="408" spans="10:16" x14ac:dyDescent="0.25">
      <c r="J408" s="85">
        <v>404</v>
      </c>
      <c r="K408" s="94" t="s">
        <v>1078</v>
      </c>
      <c r="L408" s="95">
        <v>4.7199074074074067E-2</v>
      </c>
      <c r="M408" s="96" t="s">
        <v>867</v>
      </c>
      <c r="N408" s="97">
        <v>1111</v>
      </c>
      <c r="O408" s="98">
        <v>1.0409999999999999</v>
      </c>
      <c r="P408" s="99">
        <v>1156.5509999999999</v>
      </c>
    </row>
    <row r="409" spans="10:16" x14ac:dyDescent="0.25">
      <c r="J409" s="85">
        <v>405</v>
      </c>
      <c r="K409" s="94" t="s">
        <v>1079</v>
      </c>
      <c r="L409" s="95">
        <v>6.190972222222222E-2</v>
      </c>
      <c r="M409" s="96" t="s">
        <v>843</v>
      </c>
      <c r="N409" s="97">
        <v>1151</v>
      </c>
      <c r="O409" s="98">
        <v>1.004</v>
      </c>
      <c r="P409" s="99">
        <v>1155.604</v>
      </c>
    </row>
    <row r="410" spans="10:16" x14ac:dyDescent="0.25">
      <c r="J410" s="85">
        <v>406</v>
      </c>
      <c r="K410" s="94" t="s">
        <v>1080</v>
      </c>
      <c r="L410" s="95">
        <v>6.1863425925925926E-2</v>
      </c>
      <c r="M410" s="96" t="s">
        <v>843</v>
      </c>
      <c r="N410" s="97">
        <v>1151</v>
      </c>
      <c r="O410" s="98">
        <v>1.004</v>
      </c>
      <c r="P410" s="99">
        <v>1155.604</v>
      </c>
    </row>
    <row r="411" spans="10:16" x14ac:dyDescent="0.25">
      <c r="J411" s="85">
        <v>407</v>
      </c>
      <c r="K411" s="94" t="s">
        <v>1081</v>
      </c>
      <c r="L411" s="95">
        <v>4.9664351851851855E-2</v>
      </c>
      <c r="M411" s="96" t="s">
        <v>874</v>
      </c>
      <c r="N411" s="97">
        <v>1143</v>
      </c>
      <c r="O411" s="98">
        <v>1.0109999999999999</v>
      </c>
      <c r="P411" s="99">
        <v>1155.5729999999999</v>
      </c>
    </row>
    <row r="412" spans="10:16" x14ac:dyDescent="0.25">
      <c r="J412" s="85">
        <v>408</v>
      </c>
      <c r="K412" s="100" t="s">
        <v>1082</v>
      </c>
      <c r="L412" s="101">
        <v>3.5127314814814813E-2</v>
      </c>
      <c r="M412" s="96" t="s">
        <v>871</v>
      </c>
      <c r="N412" s="97"/>
      <c r="O412" s="97"/>
      <c r="P412" s="102">
        <v>1154.8369028006593</v>
      </c>
    </row>
    <row r="413" spans="10:16" x14ac:dyDescent="0.25">
      <c r="J413" s="85">
        <v>409</v>
      </c>
      <c r="K413" s="100" t="s">
        <v>1083</v>
      </c>
      <c r="L413" s="101">
        <v>3.5138888888888893E-2</v>
      </c>
      <c r="M413" s="96" t="s">
        <v>871</v>
      </c>
      <c r="N413" s="97"/>
      <c r="O413" s="97"/>
      <c r="P413" s="102">
        <v>1154.4565217391305</v>
      </c>
    </row>
    <row r="414" spans="10:16" x14ac:dyDescent="0.25">
      <c r="J414" s="85">
        <v>410</v>
      </c>
      <c r="K414" s="94" t="s">
        <v>1084</v>
      </c>
      <c r="L414" s="95">
        <v>4.9768518518518517E-2</v>
      </c>
      <c r="M414" s="96" t="s">
        <v>874</v>
      </c>
      <c r="N414" s="97">
        <v>1141</v>
      </c>
      <c r="O414" s="98">
        <v>1.0109999999999999</v>
      </c>
      <c r="P414" s="99">
        <v>1153.5509999999999</v>
      </c>
    </row>
    <row r="415" spans="10:16" x14ac:dyDescent="0.25">
      <c r="J415" s="85">
        <v>411</v>
      </c>
      <c r="K415" s="100" t="s">
        <v>1085</v>
      </c>
      <c r="L415" s="101">
        <v>3.5173611111111107E-2</v>
      </c>
      <c r="M415" s="96" t="s">
        <v>871</v>
      </c>
      <c r="N415" s="97"/>
      <c r="O415" s="97"/>
      <c r="P415" s="102">
        <v>1153.3168805528137</v>
      </c>
    </row>
    <row r="416" spans="10:16" x14ac:dyDescent="0.25">
      <c r="J416" s="85">
        <v>412</v>
      </c>
      <c r="K416" s="100" t="s">
        <v>1086</v>
      </c>
      <c r="L416" s="101">
        <v>3.5185185185185187E-2</v>
      </c>
      <c r="M416" s="96" t="s">
        <v>871</v>
      </c>
      <c r="N416" s="97"/>
      <c r="O416" s="97"/>
      <c r="P416" s="102">
        <v>1152.9375000000002</v>
      </c>
    </row>
    <row r="417" spans="10:16" x14ac:dyDescent="0.25">
      <c r="J417" s="85">
        <v>413</v>
      </c>
      <c r="K417" s="94" t="s">
        <v>1087</v>
      </c>
      <c r="L417" s="95">
        <v>6.206018518518519E-2</v>
      </c>
      <c r="M417" s="96" t="s">
        <v>843</v>
      </c>
      <c r="N417" s="97">
        <v>1148</v>
      </c>
      <c r="O417" s="98">
        <v>1.004</v>
      </c>
      <c r="P417" s="99">
        <v>1152.5920000000001</v>
      </c>
    </row>
    <row r="418" spans="10:16" x14ac:dyDescent="0.25">
      <c r="J418" s="85">
        <v>414</v>
      </c>
      <c r="K418" s="94" t="s">
        <v>523</v>
      </c>
      <c r="L418" s="95">
        <v>4.7372685185185191E-2</v>
      </c>
      <c r="M418" s="96" t="s">
        <v>867</v>
      </c>
      <c r="N418" s="97">
        <v>1107</v>
      </c>
      <c r="O418" s="98">
        <v>1.0409999999999999</v>
      </c>
      <c r="P418" s="99">
        <v>1152.3869999999999</v>
      </c>
    </row>
    <row r="419" spans="10:16" x14ac:dyDescent="0.25">
      <c r="J419" s="85">
        <v>415</v>
      </c>
      <c r="K419" s="100" t="s">
        <v>1088</v>
      </c>
      <c r="L419" s="101">
        <v>3.5243055555555555E-2</v>
      </c>
      <c r="M419" s="96" t="s">
        <v>871</v>
      </c>
      <c r="N419" s="97"/>
      <c r="O419" s="97"/>
      <c r="P419" s="102">
        <v>1151.0443349753698</v>
      </c>
    </row>
    <row r="420" spans="10:16" x14ac:dyDescent="0.25">
      <c r="J420" s="85">
        <v>416</v>
      </c>
      <c r="K420" s="100" t="s">
        <v>1089</v>
      </c>
      <c r="L420" s="101">
        <v>3.5300925925925923E-2</v>
      </c>
      <c r="M420" s="96" t="s">
        <v>871</v>
      </c>
      <c r="N420" s="97"/>
      <c r="O420" s="97"/>
      <c r="P420" s="102">
        <v>1149.1573770491807</v>
      </c>
    </row>
    <row r="421" spans="10:16" x14ac:dyDescent="0.25">
      <c r="J421" s="85">
        <v>417</v>
      </c>
      <c r="K421" s="100" t="s">
        <v>1090</v>
      </c>
      <c r="L421" s="101">
        <v>3.5358796296296298E-2</v>
      </c>
      <c r="M421" s="96" t="s">
        <v>871</v>
      </c>
      <c r="N421" s="97"/>
      <c r="O421" s="97"/>
      <c r="P421" s="102">
        <v>1147.2765957446811</v>
      </c>
    </row>
    <row r="422" spans="10:16" x14ac:dyDescent="0.25">
      <c r="J422" s="85">
        <v>418</v>
      </c>
      <c r="K422" s="94" t="s">
        <v>1091</v>
      </c>
      <c r="L422" s="95">
        <v>6.2407407407407411E-2</v>
      </c>
      <c r="M422" s="96" t="s">
        <v>843</v>
      </c>
      <c r="N422" s="97">
        <v>1141</v>
      </c>
      <c r="O422" s="98">
        <v>1.004</v>
      </c>
      <c r="P422" s="99">
        <v>1145.5640000000001</v>
      </c>
    </row>
    <row r="423" spans="10:16" x14ac:dyDescent="0.25">
      <c r="J423" s="85">
        <v>419</v>
      </c>
      <c r="K423" s="100" t="s">
        <v>1092</v>
      </c>
      <c r="L423" s="101">
        <v>3.5532407407407408E-2</v>
      </c>
      <c r="M423" s="96" t="s">
        <v>871</v>
      </c>
      <c r="N423" s="97"/>
      <c r="O423" s="97"/>
      <c r="P423" s="102">
        <v>1141.6710097719872</v>
      </c>
    </row>
    <row r="424" spans="10:16" x14ac:dyDescent="0.25">
      <c r="J424" s="85">
        <v>420</v>
      </c>
      <c r="K424" s="94" t="s">
        <v>730</v>
      </c>
      <c r="L424" s="95">
        <v>4.7858796296296295E-2</v>
      </c>
      <c r="M424" s="96" t="s">
        <v>867</v>
      </c>
      <c r="N424" s="97">
        <v>1096</v>
      </c>
      <c r="O424" s="98">
        <v>1.0409999999999999</v>
      </c>
      <c r="P424" s="99">
        <v>1140.9359999999999</v>
      </c>
    </row>
    <row r="425" spans="10:16" x14ac:dyDescent="0.25">
      <c r="J425" s="85">
        <v>421</v>
      </c>
      <c r="K425" s="94" t="s">
        <v>1093</v>
      </c>
      <c r="L425" s="95">
        <v>4.7881944444444442E-2</v>
      </c>
      <c r="M425" s="96" t="s">
        <v>867</v>
      </c>
      <c r="N425" s="97">
        <v>1095</v>
      </c>
      <c r="O425" s="98">
        <v>1.0409999999999999</v>
      </c>
      <c r="P425" s="99">
        <v>1139.895</v>
      </c>
    </row>
    <row r="426" spans="10:16" x14ac:dyDescent="0.25">
      <c r="J426" s="85">
        <v>422</v>
      </c>
      <c r="K426" s="100" t="s">
        <v>1094</v>
      </c>
      <c r="L426" s="101">
        <v>3.560185185185185E-2</v>
      </c>
      <c r="M426" s="96" t="s">
        <v>871</v>
      </c>
      <c r="N426" s="97"/>
      <c r="O426" s="97"/>
      <c r="P426" s="102">
        <v>1139.4440832249677</v>
      </c>
    </row>
    <row r="427" spans="10:16" x14ac:dyDescent="0.25">
      <c r="J427" s="85">
        <v>423</v>
      </c>
      <c r="K427" s="100" t="s">
        <v>1095</v>
      </c>
      <c r="L427" s="101">
        <v>3.5671296296296298E-2</v>
      </c>
      <c r="M427" s="96" t="s">
        <v>871</v>
      </c>
      <c r="N427" s="97"/>
      <c r="O427" s="97"/>
      <c r="P427" s="102">
        <v>1137.2258273848151</v>
      </c>
    </row>
    <row r="428" spans="10:16" x14ac:dyDescent="0.25">
      <c r="J428" s="85">
        <v>424</v>
      </c>
      <c r="K428" s="100" t="s">
        <v>1096</v>
      </c>
      <c r="L428" s="101">
        <v>3.5694444444444445E-2</v>
      </c>
      <c r="M428" s="96" t="s">
        <v>871</v>
      </c>
      <c r="N428" s="97"/>
      <c r="O428" s="97"/>
      <c r="P428" s="102">
        <v>1136.4883268482492</v>
      </c>
    </row>
    <row r="429" spans="10:16" x14ac:dyDescent="0.25">
      <c r="J429" s="85">
        <v>425</v>
      </c>
      <c r="K429" s="100" t="s">
        <v>1097</v>
      </c>
      <c r="L429" s="101">
        <v>3.5752314814814813E-2</v>
      </c>
      <c r="M429" s="96" t="s">
        <v>871</v>
      </c>
      <c r="N429" s="97"/>
      <c r="O429" s="97"/>
      <c r="P429" s="102">
        <v>1134.6487536419556</v>
      </c>
    </row>
    <row r="430" spans="10:16" x14ac:dyDescent="0.25">
      <c r="J430" s="85">
        <v>426</v>
      </c>
      <c r="K430" s="94" t="s">
        <v>1098</v>
      </c>
      <c r="L430" s="95">
        <v>4.8136574074074075E-2</v>
      </c>
      <c r="M430" s="96" t="s">
        <v>867</v>
      </c>
      <c r="N430" s="97">
        <v>1089</v>
      </c>
      <c r="O430" s="98">
        <v>1.0409999999999999</v>
      </c>
      <c r="P430" s="99">
        <v>1133.6489999999999</v>
      </c>
    </row>
    <row r="431" spans="10:16" x14ac:dyDescent="0.25">
      <c r="J431" s="85">
        <v>427</v>
      </c>
      <c r="K431" s="100" t="s">
        <v>1099</v>
      </c>
      <c r="L431" s="101">
        <v>3.5949074074074071E-2</v>
      </c>
      <c r="M431" s="96" t="s">
        <v>871</v>
      </c>
      <c r="N431" s="97"/>
      <c r="O431" s="97"/>
      <c r="P431" s="102">
        <v>1128.4385061171929</v>
      </c>
    </row>
    <row r="432" spans="10:16" x14ac:dyDescent="0.25">
      <c r="J432" s="85">
        <v>428</v>
      </c>
      <c r="K432" s="100" t="s">
        <v>1100</v>
      </c>
      <c r="L432" s="101">
        <v>3.6064814814814813E-2</v>
      </c>
      <c r="M432" s="96" t="s">
        <v>871</v>
      </c>
      <c r="N432" s="97"/>
      <c r="O432" s="97"/>
      <c r="P432" s="102">
        <v>1124.8170731707319</v>
      </c>
    </row>
    <row r="433" spans="10:16" x14ac:dyDescent="0.25">
      <c r="J433" s="85">
        <v>429</v>
      </c>
      <c r="K433" s="100" t="s">
        <v>1101</v>
      </c>
      <c r="L433" s="101">
        <v>3.6307870370370372E-2</v>
      </c>
      <c r="M433" s="96" t="s">
        <v>871</v>
      </c>
      <c r="N433" s="97"/>
      <c r="O433" s="97"/>
      <c r="P433" s="102">
        <v>1117.2872170863884</v>
      </c>
    </row>
    <row r="434" spans="10:16" x14ac:dyDescent="0.25">
      <c r="J434" s="85">
        <v>430</v>
      </c>
      <c r="K434" s="100" t="s">
        <v>1102</v>
      </c>
      <c r="L434" s="101">
        <v>3.6307870370370372E-2</v>
      </c>
      <c r="M434" s="96" t="s">
        <v>871</v>
      </c>
      <c r="N434" s="97"/>
      <c r="O434" s="97"/>
      <c r="P434" s="102">
        <v>1117.2872170863884</v>
      </c>
    </row>
    <row r="435" spans="10:16" x14ac:dyDescent="0.25">
      <c r="J435" s="85">
        <v>431</v>
      </c>
      <c r="K435" s="100" t="s">
        <v>1103</v>
      </c>
      <c r="L435" s="101">
        <v>3.6307870370370372E-2</v>
      </c>
      <c r="M435" s="96" t="s">
        <v>871</v>
      </c>
      <c r="N435" s="97"/>
      <c r="O435" s="97"/>
      <c r="P435" s="102">
        <v>1117.2872170863884</v>
      </c>
    </row>
    <row r="436" spans="10:16" x14ac:dyDescent="0.25">
      <c r="J436" s="85">
        <v>432</v>
      </c>
      <c r="K436" s="94" t="s">
        <v>1104</v>
      </c>
      <c r="L436" s="95">
        <v>6.4247685185185185E-2</v>
      </c>
      <c r="M436" s="96" t="s">
        <v>843</v>
      </c>
      <c r="N436" s="97">
        <v>1109</v>
      </c>
      <c r="O436" s="98">
        <v>1.004</v>
      </c>
      <c r="P436" s="99">
        <v>1113.4359999999999</v>
      </c>
    </row>
    <row r="437" spans="10:16" x14ac:dyDescent="0.25">
      <c r="J437" s="85">
        <v>433</v>
      </c>
      <c r="K437" s="100" t="s">
        <v>1105</v>
      </c>
      <c r="L437" s="101">
        <v>3.6435185185185189E-2</v>
      </c>
      <c r="M437" s="96" t="s">
        <v>871</v>
      </c>
      <c r="N437" s="97"/>
      <c r="O437" s="97"/>
      <c r="P437" s="102">
        <v>1113.3831003811945</v>
      </c>
    </row>
    <row r="438" spans="10:16" x14ac:dyDescent="0.25">
      <c r="J438" s="85">
        <v>434</v>
      </c>
      <c r="K438" s="100" t="s">
        <v>1106</v>
      </c>
      <c r="L438" s="101">
        <v>3.6493055555555549E-2</v>
      </c>
      <c r="M438" s="96" t="s">
        <v>871</v>
      </c>
      <c r="N438" s="97"/>
      <c r="O438" s="97"/>
      <c r="P438" s="102">
        <v>1111.6175071360612</v>
      </c>
    </row>
    <row r="439" spans="10:16" x14ac:dyDescent="0.25">
      <c r="J439" s="85">
        <v>435</v>
      </c>
      <c r="K439" s="100" t="s">
        <v>1107</v>
      </c>
      <c r="L439" s="101">
        <v>3.6516203703703703E-2</v>
      </c>
      <c r="M439" s="96" t="s">
        <v>871</v>
      </c>
      <c r="N439" s="97"/>
      <c r="O439" s="97"/>
      <c r="P439" s="102">
        <v>1110.9128367670367</v>
      </c>
    </row>
    <row r="440" spans="10:16" x14ac:dyDescent="0.25">
      <c r="J440" s="85">
        <v>436</v>
      </c>
      <c r="K440" s="94" t="s">
        <v>1108</v>
      </c>
      <c r="L440" s="95">
        <v>4.9166666666666664E-2</v>
      </c>
      <c r="M440" s="96" t="s">
        <v>867</v>
      </c>
      <c r="N440" s="97">
        <v>1066</v>
      </c>
      <c r="O440" s="98">
        <v>1.0409999999999999</v>
      </c>
      <c r="P440" s="99">
        <v>1109.7059999999999</v>
      </c>
    </row>
    <row r="441" spans="10:16" x14ac:dyDescent="0.25">
      <c r="J441" s="85">
        <v>437</v>
      </c>
      <c r="K441" s="94" t="s">
        <v>322</v>
      </c>
      <c r="L441" s="95">
        <v>6.4479166666666657E-2</v>
      </c>
      <c r="M441" s="96" t="s">
        <v>843</v>
      </c>
      <c r="N441" s="97">
        <v>1105</v>
      </c>
      <c r="O441" s="98">
        <v>1.004</v>
      </c>
      <c r="P441" s="99">
        <v>1109.42</v>
      </c>
    </row>
    <row r="442" spans="10:16" ht="15.75" thickBot="1" x14ac:dyDescent="0.3">
      <c r="J442" s="85">
        <v>438</v>
      </c>
      <c r="K442" s="103" t="s">
        <v>1109</v>
      </c>
      <c r="L442" s="104">
        <v>6.4548611111111112E-2</v>
      </c>
      <c r="M442" s="105" t="s">
        <v>843</v>
      </c>
      <c r="N442" s="106">
        <v>1104</v>
      </c>
      <c r="O442" s="107">
        <v>1.004</v>
      </c>
      <c r="P442" s="108">
        <v>1108.4159999999999</v>
      </c>
    </row>
  </sheetData>
  <sortState ref="K5:P442">
    <sortCondition descending="1" ref="P5:P442"/>
  </sortState>
  <hyperlinks>
    <hyperlink ref="K27" r:id="rId1" tooltip="Consultez le palmarès de  NARAYANIN Eddy " display="http://runraid.free.fr/coureurs_recherche.php?motcle=NARAYANIN_Eddy"/>
    <hyperlink ref="K49" r:id="rId2" tooltip="Consultez le palmarès de  DIJOUX Jean Bernard " display="http://runraid.free.fr/coureurs_recherche.php?motcle=DIJOUX_Jean_Bernard"/>
    <hyperlink ref="K116" r:id="rId3" tooltip="Consultez le palmarès de  SISAHAYE Dany " display="http://runraid.free.fr/coureurs_recherche.php?motcle=SISAHAYE_Dany"/>
    <hyperlink ref="K173" r:id="rId4" tooltip="Consultez le palmarès de  CLAIN Ludovic " display="http://runraid.free.fr/coureurs_recherche.php?motcle=CLAIN_Ludovic"/>
    <hyperlink ref="K229" r:id="rId5" tooltip="Consultez le palmarès de  ELISABETH Christophe " display="http://runraid.free.fr/coureurs_recherche.php?motcle=ELISABETH_Christophe"/>
    <hyperlink ref="K234" r:id="rId6" tooltip="Consultez le palmarès de  ASSING Anthony " display="http://runraid.free.fr/coureurs_recherche.php?motcle=ASSING_Anthony"/>
    <hyperlink ref="K246" r:id="rId7" tooltip="Consultez le palmarès de  BERTAUT Gautier " display="http://runraid.free.fr/coureurs_recherche.php?motcle=BERTAUT_Gautier"/>
    <hyperlink ref="K266" r:id="rId8" tooltip="Consultez le palmarès de  ROBERT Jacky " display="http://runraid.free.fr/coureurs_recherche.php?motcle=ROBERT_Jacky"/>
    <hyperlink ref="K270" r:id="rId9" tooltip="Consultez le palmarès de  ROBERT Georget " display="http://runraid.free.fr/coureurs_recherche.php?motcle=ROBERT_Georget"/>
    <hyperlink ref="K314" r:id="rId10" tooltip="Consultez le palmarès de  LAURET Jean Dany " display="http://runraid.free.fr/coureurs_recherche.php?motcle=LAURET_Jean_Dany"/>
    <hyperlink ref="K326" r:id="rId11" tooltip="Consultez le palmarès de  DUBART Kevin " display="http://runraid.free.fr/coureurs_recherche.php?motcle=DUBART_Kevin"/>
    <hyperlink ref="K354" r:id="rId12" tooltip="Consultez le palmarès de  DI PAOLA Fabrice " display="http://runraid.free.fr/coureurs_recherche.php?motcle=DI_PAOLA_Fabrice"/>
    <hyperlink ref="K377" r:id="rId13" tooltip="Consultez le palmarès de  ROBERT Jean noe " display="http://runraid.free.fr/coureurs_recherche.php?motcle=ROBERT_Jean_noe"/>
    <hyperlink ref="K378" r:id="rId14" tooltip="Consultez le palmarès de  VICTOIRE Louis " display="http://runraid.free.fr/coureurs_recherche.php?motcle=VICTOIRE_Louis"/>
    <hyperlink ref="K393" r:id="rId15" tooltip="Consultez le palmarès de  VIVIEN Morgan " display="http://runraid.free.fr/coureurs_recherche.php?motcle=VIVIEN_Morgan"/>
    <hyperlink ref="K404" r:id="rId16" tooltip="Consultez le palmarès de  VICTOIRE Yves " display="http://runraid.free.fr/coureurs_recherche.php?motcle=VICTOIRE_Yves"/>
    <hyperlink ref="K408" r:id="rId17" tooltip="Consultez le palmarès de  GRONDIN jean eric " display="http://runraid.free.fr/coureurs_recherche.php?motcle=GRONDIN_jean_eric"/>
    <hyperlink ref="K418" r:id="rId18" tooltip="Consultez le palmarès de  KONDOKI Judex " display="http://runraid.free.fr/coureurs_recherche.php?motcle=KONDOKI_Judex"/>
    <hyperlink ref="K424" r:id="rId19" tooltip="Consultez le palmarès de  DIJOUX Fabien " display="http://runraid.free.fr/coureurs_recherche.php?motcle=DIJOUX_Fabien"/>
    <hyperlink ref="K425" r:id="rId20" tooltip="Consultez le palmarès de  DUCHEMANN Jean Loic " display="http://runraid.free.fr/coureurs_recherche.php?motcle=DUCHEMANN_Jean_Loic"/>
    <hyperlink ref="K430" r:id="rId21" tooltip="Consultez le palmarès de  ELISABETH Didier " display="http://runraid.free.fr/coureurs_recherche.php?motcle=ELISABETH_Didier"/>
    <hyperlink ref="K440" r:id="rId22" tooltip="Consultez le palmarès de  MOLINA Alfredo " display="http://runraid.free.fr/coureurs_recherche.php?motcle=MOLINA_Alfredo"/>
    <hyperlink ref="K36" r:id="rId23" tooltip="Consultez le palmarès de  PAYET JEAN PATRICE " display="http://runraid.free.fr/coureurs_recherche.php?motcle=PAYET_JEAN_PATRICE"/>
    <hyperlink ref="K65" r:id="rId24" tooltip="Consultez le palmarès de  PERRAULT JERRY " display="http://runraid.free.fr/coureurs_recherche.php?motcle=PERRAULT_JERRY"/>
    <hyperlink ref="K86" r:id="rId25" tooltip="Consultez le palmarès de  AUGUSTINE GUYTO " display="http://runraid.free.fr/coureurs_recherche.php?motcle=AUGUSTINE_GUYTO"/>
    <hyperlink ref="K140" r:id="rId26" tooltip="Consultez le palmarès de  SANTOULANGUE Miguel " display="http://runraid.free.fr/coureurs_recherche.php?motcle=SANTOULANGUE_Miguel"/>
    <hyperlink ref="K160" r:id="rId27" tooltip="Consultez le palmarès de  SOUDJAOUMA JEAN FRANCOIS " display="http://runraid.free.fr/coureurs_recherche.php?motcle=SOUDJAOUMA_JEAN_FRANCOIS"/>
    <hyperlink ref="K169" r:id="rId28" tooltip="Consultez le palmarès de  CUCCO Francesco " display="http://runraid.free.fr/coureurs_recherche.php?motcle=CUCCO_Francesco"/>
    <hyperlink ref="K277" r:id="rId29" tooltip="Consultez le palmarès de  GIBRALTA CHARLES ALFRED " display="http://runraid.free.fr/coureurs_recherche.php?motcle=GIBRALTA_CHARLES_ALFRED"/>
    <hyperlink ref="K321" r:id="rId30" tooltip="Consultez le palmarès de  FELD SYLVAIN " display="http://runraid.free.fr/coureurs_recherche.php?motcle=FELD_SYLVAIN"/>
    <hyperlink ref="K341" r:id="rId31" tooltip="Consultez le palmarès de  VALIN JOHNY " display="http://runraid.free.fr/coureurs_recherche.php?motcle=VALIN_JOHNY"/>
    <hyperlink ref="K368" r:id="rId32" tooltip="Consultez le palmarès de  COURTEAUD olivier " display="http://runraid.free.fr/coureurs_recherche.php?motcle=COURTEAUD_olivier"/>
    <hyperlink ref="K374" r:id="rId33" tooltip="Consultez le palmarès de  POULBASIA ELVIS " display="http://runraid.free.fr/coureurs_recherche.php?motcle=POULBASIA_ELVIS"/>
    <hyperlink ref="K375" r:id="rId34" tooltip="Consultez le palmarès de  SAMBENOUN MARCELIN " display="http://runraid.free.fr/coureurs_recherche.php?motcle=SAMBENOUN_MARCELIN"/>
    <hyperlink ref="K383" r:id="rId35" tooltip="Consultez le palmarès de  LIBELLE MARTININ " display="http://runraid.free.fr/coureurs_recherche.php?motcle=LIBELLE_MARTININ"/>
    <hyperlink ref="K400" r:id="rId36" tooltip="Consultez le palmarès de  ELLAMA ROLAND " display="http://runraid.free.fr/coureurs_recherche.php?motcle=ELLAMA_ROLAND"/>
    <hyperlink ref="K401" r:id="rId37" tooltip="Consultez le palmarès de  NATIVEL LAURENT " display="http://runraid.free.fr/coureurs_recherche.php?motcle=NATIVEL_LAURENT"/>
    <hyperlink ref="K406" r:id="rId38" tooltip="Consultez le palmarès de  MOUGEY LUC " display="http://runraid.free.fr/coureurs_recherche.php?motcle=MOUGEY_LUC"/>
    <hyperlink ref="K411" r:id="rId39" tooltip="Consultez le palmarès de  LEBON STEPHANE YVES " display="http://runraid.free.fr/coureurs_recherche.php?motcle=LEBON_STEPHANE_YVES"/>
    <hyperlink ref="K414" r:id="rId40" tooltip="Consultez le palmarès de  JACQUENET JOHN " display="http://runraid.free.fr/coureurs_recherche.php?motcle=JACQUENET_JOHN"/>
    <hyperlink ref="K25" r:id="rId41" tooltip="Consultez le palmarès de  LORICOURT Teddy " display="http://runraid.free.fr/coureurs_recherche.php?motcle=LORICOURT_Teddy"/>
    <hyperlink ref="K26" r:id="rId42" tooltip="Consultez le palmarès de  PAYET PATRICE " display="http://runraid.free.fr/coureurs_recherche.php?motcle=PAYET_PATRICE"/>
    <hyperlink ref="K39" r:id="rId43" tooltip="Consultez le palmarès de  ESSOB Patrick " display="http://runraid.free.fr/coureurs_recherche.php?motcle=ESSOB_Patrick"/>
    <hyperlink ref="K60" r:id="rId44" tooltip="Consultez le palmarès de  GEOFFROY FRANCK " display="http://runraid.free.fr/coureurs_recherche.php?motcle=GEOFFROY_FRANCK"/>
    <hyperlink ref="K87" r:id="rId45" tooltip="Consultez le palmarès de  PICCIN Luca " display="http://runraid.free.fr/coureurs_recherche.php?motcle=PICCIN_Luca"/>
    <hyperlink ref="K131" r:id="rId46" tooltip="Consultez le palmarès de  CALPETARD JEAN FABRICE " display="http://runraid.free.fr/coureurs_recherche.php?motcle=CALPETARD_JEAN_FABRICE"/>
    <hyperlink ref="K203" r:id="rId47" tooltip="Consultez le palmarès de  NARSOU Jean Claude Mathieu " display="http://runraid.free.fr/coureurs_recherche.php?motcle=NARSOU_Jean_Claude_Mathieu"/>
    <hyperlink ref="K248" r:id="rId48" tooltip="Consultez le palmarès de  BOTHEREL Erwann " display="http://runraid.free.fr/coureurs_recherche.php?motcle=BOTHEREL_Erwann"/>
    <hyperlink ref="K265" r:id="rId49" tooltip="Consultez le palmarès de  GRONDIN GEOFFROY " display="http://runraid.free.fr/coureurs_recherche.php?motcle=GRONDIN_GEOFFROY"/>
    <hyperlink ref="K278" r:id="rId50" tooltip="Consultez le palmarès de  VASSOR Cedric " display="http://runraid.free.fr/coureurs_recherche.php?motcle=VASSOR_Cedric"/>
    <hyperlink ref="K301" r:id="rId51" tooltip="Consultez le palmarès de  BOUGET BERNARD " display="http://runraid.free.fr/coureurs_recherche.php?motcle=BOUGET_BERNARD"/>
    <hyperlink ref="K363" r:id="rId52" tooltip="Consultez le palmarès de  DALEVAN ERIC " display="http://runraid.free.fr/coureurs_recherche.php?motcle=DALEVAN_ERIC"/>
    <hyperlink ref="K379" r:id="rId53" tooltip="Consultez le palmarès de  DANJOUX Jonathan " display="http://runraid.free.fr/coureurs_recherche.php?motcle=DANJOUX_Jonathan"/>
    <hyperlink ref="K389" r:id="rId54" tooltip="Consultez le palmarès de  GRONDIN DIDIER " display="http://runraid.free.fr/coureurs_recherche.php?motcle=GRONDIN_DIDIER"/>
    <hyperlink ref="K397" r:id="rId55" tooltip="Consultez le palmarès de  BEAUVAL VINCENT " display="http://runraid.free.fr/coureurs_recherche.php?motcle=BEAUVAL_VINCENT"/>
    <hyperlink ref="K405" r:id="rId56" tooltip="Consultez le palmarès de  CATAYE Georges Marie " display="http://runraid.free.fr/coureurs_recherche.php?motcle=CATAYE_Georges_Marie"/>
    <hyperlink ref="K407" r:id="rId57" tooltip="Consultez le palmarès de  DUBOIS VIVIAN " display="http://runraid.free.fr/coureurs_recherche.php?motcle=DUBOIS_VIVIAN"/>
    <hyperlink ref="K410" r:id="rId58" tooltip="Consultez le palmarès de  TOURNEL COLIN " display="http://runraid.free.fr/coureurs_recherche.php?motcle=TOURNEL_COLIN"/>
    <hyperlink ref="K409" r:id="rId59" tooltip="Consultez le palmarès de  DUFESTIN Alain " display="http://runraid.free.fr/coureurs_recherche.php?motcle=DUFESTIN_Alain"/>
    <hyperlink ref="K417" r:id="rId60" tooltip="Consultez le palmarès de  HUMBERT CYRIL " display="http://runraid.free.fr/coureurs_recherche.php?motcle=HUMBERT_CYRIL"/>
    <hyperlink ref="K422" r:id="rId61" tooltip="Consultez le palmarès de  LEFEVRE raphael " display="http://runraid.free.fr/coureurs_recherche.php?motcle=LEFEVRE_raphael"/>
    <hyperlink ref="K436" r:id="rId62" tooltip="Consultez le palmarès de  MOULIN Sylvie " display="http://runraid.free.fr/coureurs_recherche.php?motcle=MOULIN_Sylvie"/>
    <hyperlink ref="K441" r:id="rId63" tooltip="Consultez le palmarès de  LOUISE Johnny " display="http://runraid.free.fr/coureurs_recherche.php?motcle=LOUISE_Johnny"/>
    <hyperlink ref="K442" r:id="rId64" tooltip="Consultez le palmarès de  LEBON Yannis " display="http://runraid.free.fr/coureurs_recherche.php?motcle=LEBON_Yannis"/>
    <hyperlink ref="K11" r:id="rId65" tooltip="Consultez le palmarès de  DUCHEMANN Frederic " display="http://runraid.free.fr/coureurs_recherche.php?motcle=DUCHEMANN_Frederic"/>
    <hyperlink ref="K19" r:id="rId66" tooltip="Consultez le palmarès de  LAURET Jean Eddy " display="http://runraid.free.fr/coureurs_recherche.php?motcle=LAURET_Jean_Eddy"/>
    <hyperlink ref="K30" r:id="rId67" tooltip="Consultez le palmarès de  PAILLARD Simon " display="http://runraid.free.fr/coureurs_recherche.php?motcle=PAILLARD_Simon"/>
    <hyperlink ref="K34" r:id="rId68" tooltip="Consultez le palmarès de  BAYARD Gilles " display="http://runraid.free.fr/coureurs_recherche.php?motcle=BAYARD_Gilles"/>
    <hyperlink ref="K38" r:id="rId69" tooltip="Consultez le palmarès de  CHAUMARAT Francois " display="http://runraid.free.fr/coureurs_recherche.php?motcle=CHAUMARAT_Francois"/>
    <hyperlink ref="K41" r:id="rId70" tooltip="Consultez le palmarès de  MITHRIDATE fabrice " display="http://runraid.free.fr/coureurs_recherche.php?motcle=MITHRIDATE_fabrice"/>
    <hyperlink ref="K46" r:id="rId71" tooltip="Consultez le palmarès de  CALTRET Yvan " display="http://runraid.free.fr/coureurs_recherche.php?motcle=CALTRET_Yvan"/>
    <hyperlink ref="K66" r:id="rId72" tooltip="Consultez le palmarès de  MYRTHE Pierrot " display="http://runraid.free.fr/coureurs_recherche.php?motcle=MYRTHE_Pierrot"/>
    <hyperlink ref="K91" r:id="rId73" tooltip="Consultez le palmarès de  BOYER Yohan " display="http://runraid.free.fr/coureurs_recherche.php?motcle=BOYER_Yohan"/>
    <hyperlink ref="K102" r:id="rId74" tooltip="Consultez le palmarès de  SINIMALE Jean Damien " display="http://runraid.free.fr/coureurs_recherche.php?motcle=SINIMALE_Jean_Damien"/>
    <hyperlink ref="K104" r:id="rId75" tooltip="Consultez le palmarès de  RIVIERE Franck " display="http://runraid.free.fr/coureurs_recherche.php?motcle=RIVIERE_Franck"/>
    <hyperlink ref="K107" r:id="rId76" tooltip="Consultez le palmarès de  ITOO Vishal " display="http://runraid.free.fr/coureurs_recherche.php?motcle=ITOO_Vishal"/>
    <hyperlink ref="K118" r:id="rId77" tooltip="Consultez le palmarès de  TURBAN JOHAN " display="http://runraid.free.fr/coureurs_recherche.php?motcle=TURBAN_JOHAN"/>
    <hyperlink ref="K123" r:id="rId78" tooltip="Consultez le palmarès de  DIJOUX David " display="http://runraid.free.fr/coureurs_recherche.php?motcle=DIJOUX_David"/>
    <hyperlink ref="K138" r:id="rId79" tooltip="Consultez le palmarès de  LOUIS Fabrice " display="http://runraid.free.fr/coureurs_recherche.php?motcle=LOUIS_Fabrice"/>
    <hyperlink ref="K154" r:id="rId80" tooltip="Consultez le palmarès de  SIMME Willy " display="http://runraid.free.fr/coureurs_recherche.php?motcle=SIMME_Willy"/>
    <hyperlink ref="K155" r:id="rId81" tooltip="Consultez le palmarès de  ODULES Stephane " display="http://runraid.free.fr/coureurs_recherche.php?motcle=ODULES_Stephane"/>
    <hyperlink ref="K171" r:id="rId82" tooltip="Consultez le palmarès de  ROBERT Adelio " display="http://runraid.free.fr/coureurs_recherche.php?motcle=ROBERT_Adelio"/>
    <hyperlink ref="K6" r:id="rId83" tooltip="Consultez le palmarès de  RAKOTONDRASOA FULGENCE " display="http://runraid.free.fr/coureurs_recherche.php?motcle=RAKOTONDRASOA_FULGENCE"/>
    <hyperlink ref="K20" r:id="rId84" tooltip="Consultez le palmarès de  TRULES GERALDO " display="http://runraid.free.fr/coureurs_recherche.php?motcle=TRULES_GERALDO"/>
    <hyperlink ref="K21" r:id="rId85" tooltip="Consultez le palmarès de  VITRY RENE PAUL " display="http://runraid.free.fr/coureurs_recherche.php?motcle=VITRY_RENE_PAUL"/>
    <hyperlink ref="K73" r:id="rId86" tooltip="Consultez le palmarès de  MUTSCHLER MIKAEL " display="http://runraid.free.fr/coureurs_recherche.php?motcle=MUTSCHLER_MIKAEL"/>
    <hyperlink ref="K68" r:id="rId87" tooltip="Consultez le palmarès de  CHAMBRY THIERRY " display="http://runraid.free.fr/coureurs_recherche.php?motcle=CHAMBRY_THIERRY"/>
    <hyperlink ref="K100" r:id="rId88" tooltip="Consultez le palmarès de  HUET RENE PIERRE " display="http://runraid.free.fr/coureurs_recherche.php?motcle=HUET_RENE_PIERRE"/>
    <hyperlink ref="K82" r:id="rId89" tooltip="Consultez le palmarès de  BERTAUT NELSON " display="http://runraid.free.fr/coureurs_recherche.php?motcle=BERTAUT_NELSON"/>
    <hyperlink ref="K115" r:id="rId90" tooltip="Consultez le palmarès de  CLAIN SAMUEL " display="http://runraid.free.fr/coureurs_recherche.php?motcle=CLAIN_SAMUEL"/>
    <hyperlink ref="K127" r:id="rId91" tooltip="Consultez le palmarès de  BARDEL Francois " display="http://runraid.free.fr/coureurs_recherche.php?motcle=BARDEL_Francois"/>
    <hyperlink ref="K162" r:id="rId92" tooltip="Consultez le palmarès de  CROCHET LAURENT " display="http://runraid.free.fr/coureurs_recherche.php?motcle=CROCHET_LAURENT"/>
    <hyperlink ref="K182" r:id="rId93" tooltip="Consultez le palmarès de  DIJOUX DAVID JOHN " display="http://runraid.free.fr/coureurs_recherche.php?motcle=DIJOUX_DAVID_JOHN"/>
    <hyperlink ref="K181" r:id="rId94" tooltip="Consultez le palmarès de  CASTAGNET PASCAL " display="http://runraid.free.fr/coureurs_recherche.php?motcle=CASTAGNET_PASCAL"/>
    <hyperlink ref="K185" r:id="rId95" tooltip="Consultez le palmarès de  PAYET BRICE DENIS " display="http://runraid.free.fr/coureurs_recherche.php?motcle=PAYET_BRICE_DENIS"/>
    <hyperlink ref="K8" r:id="rId96" tooltip="Consultez le palmarès de  CARCANY Cedric " display="http://runraid.free.fr/coureurs_recherche.php?motcle=CARCANY_Cedric"/>
    <hyperlink ref="K10" r:id="rId97" tooltip="Consultez le palmarès de  LEBON Guy Noel " display="http://runraid.free.fr/coureurs_recherche.php?motcle=LEBON_Guy_Noel"/>
    <hyperlink ref="K12" r:id="rId98" tooltip="Consultez le palmarès de  VINCENT alexis " display="http://runraid.free.fr/coureurs_recherche.php?motcle=VINCENT_alexis"/>
    <hyperlink ref="K14" r:id="rId99" tooltip="Consultez le palmarès de  HOAREAU Julien " display="http://runraid.free.fr/coureurs_recherche.php?motcle=HOAREAU_Julien"/>
    <hyperlink ref="K17" r:id="rId100" tooltip="Consultez le palmarès de  BARET DIDIER " display="http://runraid.free.fr/coureurs_recherche.php?motcle=BARET_DIDIER"/>
    <hyperlink ref="K24" r:id="rId101" tooltip="Consultez le palmarès de  BOYER FRED JEAN BERNA " display="http://runraid.free.fr/coureurs_recherche.php?motcle=BOYER_FRED_JEAN_BERNA"/>
    <hyperlink ref="K35" r:id="rId102" tooltip="Consultez le palmarès de  HOARAU FABRICE " display="http://runraid.free.fr/coureurs_recherche.php?motcle=HOARAU_FABRICE"/>
    <hyperlink ref="K40" r:id="rId103" tooltip="Consultez le palmarès de  SERY Damien " display="http://runraid.free.fr/coureurs_recherche.php?motcle=SERY_Damien"/>
    <hyperlink ref="K42" r:id="rId104" tooltip="Consultez le palmarès de  DAMOUR Frederic " display="http://runraid.free.fr/coureurs_recherche.php?motcle=DAMOUR_Frederic"/>
    <hyperlink ref="K61" r:id="rId105" tooltip="Consultez le palmarès de  NOEL Alain " display="http://runraid.free.fr/coureurs_recherche.php?motcle=NOEL_Alain"/>
    <hyperlink ref="K77" r:id="rId106" tooltip="Consultez le palmarès de  GONTHIER Philippe " display="http://runraid.free.fr/coureurs_recherche.php?motcle=GONTHIER_Philippe"/>
    <hyperlink ref="K76" r:id="rId107" tooltip="Consultez le palmarès de  FONTAINE Fabrice " display="http://runraid.free.fr/coureurs_recherche.php?motcle=FONTAINE_Fabrice"/>
    <hyperlink ref="K81" r:id="rId108" tooltip="Consultez le palmarès de  VILPONT RUDY " display="http://runraid.free.fr/coureurs_recherche.php?motcle=VILPONT_RUDY"/>
    <hyperlink ref="K93" r:id="rId109" tooltip="Consultez le palmarès de  SERY Pierrot " display="http://runraid.free.fr/coureurs_recherche.php?motcle=SERY_Pierrot"/>
    <hyperlink ref="K96" r:id="rId110" tooltip="Consultez le palmarès de  POUDROUX JEREMY " display="http://runraid.free.fr/coureurs_recherche.php?motcle=POUDROUX_JEREMY"/>
    <hyperlink ref="K97" r:id="rId111" tooltip="Consultez le palmarès de  BEZARD JEREMY " display="http://runraid.free.fr/coureurs_recherche.php?motcle=BEZARD_JEREMY"/>
    <hyperlink ref="K106" r:id="rId112" tooltip="Consultez le palmarès de  ROZE THOMAS " display="http://runraid.free.fr/coureurs_recherche.php?motcle=ROZE_THOMAS"/>
    <hyperlink ref="K136" r:id="rId113" tooltip="Consultez le palmarès de  HOAREAU Jean Jacques " display="http://runraid.free.fr/coureurs_recherche.php?motcle=HOAREAU_Jean_Jacques"/>
    <hyperlink ref="K137" r:id="rId114" tooltip="Consultez le palmarès de  MORIN Fred " display="http://runraid.free.fr/coureurs_recherche.php?motcle=MORIN_Fred"/>
    <hyperlink ref="K111" r:id="rId115" tooltip="Consultez le palmarès de  VATEL ARTHUR " display="http://runraid.free.fr/coureurs_recherche.php?motcle=VATEL_ARTHUR"/>
    <hyperlink ref="K146" r:id="rId116" tooltip="Consultez le palmarès de  BOYER DAVID LAURENT " display="http://runraid.free.fr/coureurs_recherche.php?motcle=BOYER_DAVID_LAURENT"/>
    <hyperlink ref="K158" r:id="rId117" tooltip="Consultez le palmarès de  HOAREAU Thierry " display="http://runraid.free.fr/coureurs_recherche.php?motcle=HOAREAU_Thierry"/>
    <hyperlink ref="K159" r:id="rId118" tooltip="Consultez le palmarès de  ZELMAR Dominique " display="http://runraid.free.fr/coureurs_recherche.php?motcle=ZELMAR_Dominique"/>
    <hyperlink ref="K183" r:id="rId119" tooltip="Consultez le palmarès de  MOREL Mickael " display="http://runraid.free.fr/coureurs_recherche.php?motcle=MOREL_Mickael"/>
    <hyperlink ref="K186" r:id="rId120" tooltip="Consultez le palmarès de  CHAMPION Sebastien " display="http://runraid.free.fr/coureurs_recherche.php?motcle=CHAMPION_Sebastien"/>
    <hyperlink ref="K168" r:id="rId121" tooltip="Consultez le palmarès de  PAYET Emmanuel " display="http://runraid.free.fr/coureurs_recherche.php?motcle=PAYET_Emmanuel"/>
    <hyperlink ref="K196" r:id="rId122" tooltip="Consultez le palmarès de  BARDEUR MICKAEL THIERRY " display="http://runraid.free.fr/coureurs_recherche.php?motcle=BARDEUR_MICKAEL_THIERRY"/>
    <hyperlink ref="K197" r:id="rId123" tooltip="Consultez le palmarès de  MONTEGU GUY JOSEPH CYRI " display="http://runraid.free.fr/coureurs_recherche.php?motcle=MONTEGU_GUY_JOSEPH_CYRI"/>
    <hyperlink ref="K228" r:id="rId124" tooltip="Consultez le palmarès de  DELPHINE Fabrizio " display="http://runraid.free.fr/coureurs_recherche.php?motcle=DELPHINE_Fabrizio"/>
    <hyperlink ref="K256" r:id="rId125" tooltip="Consultez le palmarès de  STROPPOLO walter " display="http://runraid.free.fr/coureurs_recherche.php?motcle=STROPPOLO_walter"/>
    <hyperlink ref="K264" r:id="rId126" tooltip="Consultez le palmarès de  RIVIERE Jean Damien " display="http://runraid.free.fr/coureurs_recherche.php?motcle=RIVIERE_Jean_Damien"/>
    <hyperlink ref="K268" r:id="rId127" tooltip="Consultez le palmarès de  ROBERT Jean Loic " display="http://runraid.free.fr/coureurs_recherche.php?motcle=ROBERT_Jean_Loic"/>
    <hyperlink ref="K273" r:id="rId128" tooltip="Consultez le palmarès de  FOUDRAIN Fabio " display="http://runraid.free.fr/coureurs_recherche.php?motcle=FOUDRAIN_Fabio"/>
    <hyperlink ref="K274" r:id="rId129" tooltip="Consultez le palmarès de  LAURET Jules Marc " display="http://runraid.free.fr/coureurs_recherche.php?motcle=LAURET_Jules_Marc"/>
    <hyperlink ref="K272" r:id="rId130" tooltip="Consultez le palmarès de  DEURVEILHER PASCAL " display="http://runraid.free.fr/coureurs_recherche.php?motcle=DEURVEILHER_PASCAL"/>
    <hyperlink ref="K282" r:id="rId131" tooltip="Consultez le palmarès de  ROBINO Benoit " display="http://runraid.free.fr/coureurs_recherche.php?motcle=ROBINO_Benoit"/>
    <hyperlink ref="K289" r:id="rId132" tooltip="Consultez le palmarès de  NOURRY Laurent " display="http://runraid.free.fr/coureurs_recherche.php?motcle=NOURRY_Laurent"/>
    <hyperlink ref="K290" r:id="rId133" tooltip="Consultez le palmarès de  PAYET BERTHO " display="http://runraid.free.fr/coureurs_recherche.php?motcle=PAYET_BERTHO"/>
    <hyperlink ref="K224" r:id="rId134" tooltip="Consultez le palmarès de  MARTINEZ Rafael " display="http://runraid.free.fr/coureurs_recherche.php?motcle=MARTINEZ_Rafael"/>
    <hyperlink ref="K292" r:id="rId135" tooltip="Consultez le palmarès de  BEGUE Jean Michel " display="http://runraid.free.fr/coureurs_recherche.php?motcle=BEGUE_Jean_Michel"/>
    <hyperlink ref="K304" r:id="rId136" tooltip="Consultez le palmarès de  MUSSARD David Christian " display="http://runraid.free.fr/coureurs_recherche.php?motcle=MUSSARD_David_Christian"/>
    <hyperlink ref="K324" r:id="rId137" tooltip="Consultez le palmarès de  AUTRET Florent " display="http://runraid.free.fr/coureurs_recherche.php?motcle=AUTRET_Florent"/>
  </hyperlinks>
  <pageMargins left="0.7" right="0.7" top="0.75" bottom="0.75" header="0.3" footer="0.3"/>
  <pageSetup paperSize="9" orientation="portrait" r:id="rId13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9"/>
  <sheetViews>
    <sheetView topLeftCell="N227" workbookViewId="0">
      <selection activeCell="U223" sqref="U223"/>
    </sheetView>
  </sheetViews>
  <sheetFormatPr baseColWidth="10" defaultRowHeight="15" x14ac:dyDescent="0.25"/>
  <cols>
    <col min="1" max="1" width="5.140625" customWidth="1"/>
    <col min="2" max="2" width="6.7109375" customWidth="1"/>
    <col min="3" max="3" width="31.28515625" customWidth="1"/>
    <col min="6" max="6" width="6.140625" customWidth="1"/>
    <col min="8" max="8" width="21.140625" customWidth="1"/>
    <col min="9" max="14" width="10.140625" customWidth="1"/>
    <col min="15" max="15" width="20" customWidth="1"/>
    <col min="20" max="20" width="24.85546875" customWidth="1"/>
    <col min="22" max="22" width="19.28515625" customWidth="1"/>
  </cols>
  <sheetData>
    <row r="1" spans="2:22" x14ac:dyDescent="0.25">
      <c r="I1" s="29">
        <v>0.14300925925925925</v>
      </c>
      <c r="J1" s="29"/>
      <c r="K1" s="29"/>
      <c r="L1" s="29"/>
      <c r="M1" s="29"/>
      <c r="N1" s="29"/>
      <c r="O1">
        <v>1351</v>
      </c>
      <c r="P1">
        <f>+O$1*I$1/I1</f>
        <v>1351</v>
      </c>
      <c r="Q1">
        <f t="shared" ref="Q1:Q3" si="0">+O$4*I$4/I1</f>
        <v>1478.1263353836193</v>
      </c>
      <c r="R1">
        <f t="shared" ref="R1:R2" si="1">+O$3*I$3/I1</f>
        <v>1412.6795079313695</v>
      </c>
      <c r="S1">
        <f>+O$2*I$2/I1</f>
        <v>1272.0556814503077</v>
      </c>
      <c r="T1">
        <f>1360*I$1/I1</f>
        <v>1360</v>
      </c>
      <c r="U1">
        <f>1365*I$1/I1</f>
        <v>1365</v>
      </c>
      <c r="V1">
        <f>1370*I$1/I1</f>
        <v>1370</v>
      </c>
    </row>
    <row r="2" spans="2:22" x14ac:dyDescent="0.25">
      <c r="I2" s="29">
        <v>0.14324074074074075</v>
      </c>
      <c r="J2" s="29"/>
      <c r="K2" s="29"/>
      <c r="L2" s="29"/>
      <c r="M2" s="29"/>
      <c r="N2" s="29"/>
      <c r="O2">
        <v>1270</v>
      </c>
      <c r="P2">
        <f t="shared" ref="P2:P4" si="2">+O$1*I$1/I2</f>
        <v>1348.816742081448</v>
      </c>
      <c r="Q2">
        <f t="shared" si="0"/>
        <v>1475.7376373626373</v>
      </c>
      <c r="R2">
        <f t="shared" si="1"/>
        <v>1410.396574014221</v>
      </c>
      <c r="S2">
        <f>+O$2*I$2/I2</f>
        <v>1270</v>
      </c>
      <c r="T2">
        <f t="shared" ref="T2:T4" si="3">1361*I$1/I2</f>
        <v>1358.8005817711698</v>
      </c>
      <c r="U2">
        <f t="shared" ref="U2:U4" si="4">1365*I$1/I2</f>
        <v>1362.7941176470586</v>
      </c>
      <c r="V2">
        <f t="shared" ref="V2:V4" si="5">1370*I$1/I2</f>
        <v>1367.7860374919196</v>
      </c>
    </row>
    <row r="3" spans="2:22" x14ac:dyDescent="0.25">
      <c r="I3" s="29">
        <v>0.16266203703703705</v>
      </c>
      <c r="J3" s="29"/>
      <c r="K3" s="29"/>
      <c r="L3" s="29"/>
      <c r="M3" s="29"/>
      <c r="N3" s="29"/>
      <c r="O3">
        <v>1242</v>
      </c>
      <c r="P3">
        <f t="shared" si="2"/>
        <v>1187.7725914330438</v>
      </c>
      <c r="Q3">
        <f t="shared" si="0"/>
        <v>1299.5395616906219</v>
      </c>
      <c r="R3">
        <f>+O$3*I$3/I3</f>
        <v>1242</v>
      </c>
      <c r="S3">
        <f t="shared" ref="S3:S4" si="6">+O$2*I$2/I3</f>
        <v>1118.3663014088515</v>
      </c>
      <c r="T3">
        <f t="shared" si="3"/>
        <v>1196.5643944784401</v>
      </c>
      <c r="U3">
        <f t="shared" si="4"/>
        <v>1200.0811156965988</v>
      </c>
      <c r="V3">
        <f t="shared" si="5"/>
        <v>1204.4770172192968</v>
      </c>
    </row>
    <row r="4" spans="2:22" x14ac:dyDescent="0.25">
      <c r="I4" s="29">
        <v>0.1902662037037037</v>
      </c>
      <c r="J4" s="29"/>
      <c r="K4" s="29"/>
      <c r="L4" s="29"/>
      <c r="M4" s="29"/>
      <c r="N4" s="29"/>
      <c r="O4">
        <v>1111</v>
      </c>
      <c r="P4">
        <f t="shared" si="2"/>
        <v>1015.4483849382566</v>
      </c>
      <c r="Q4">
        <f>+O$4*I$4/I4</f>
        <v>1111</v>
      </c>
      <c r="R4">
        <f>+O$3*I$3/I4</f>
        <v>1061.8083825050187</v>
      </c>
      <c r="S4">
        <f t="shared" si="6"/>
        <v>956.11168562564637</v>
      </c>
      <c r="T4">
        <f t="shared" si="3"/>
        <v>1022.9646572175923</v>
      </c>
      <c r="U4">
        <f t="shared" si="4"/>
        <v>1025.9711661293265</v>
      </c>
      <c r="V4">
        <f t="shared" si="5"/>
        <v>1029.7293022689944</v>
      </c>
    </row>
    <row r="5" spans="2:22" ht="22.5" customHeight="1" x14ac:dyDescent="0.25">
      <c r="I5" s="29"/>
      <c r="J5" s="29"/>
      <c r="K5" s="29"/>
      <c r="L5" s="29"/>
      <c r="M5" s="29"/>
      <c r="N5" s="29"/>
      <c r="O5">
        <f t="shared" ref="O5:V5" si="7">SUM(O1:O4)</f>
        <v>4974</v>
      </c>
      <c r="P5">
        <f t="shared" si="7"/>
        <v>4903.0377184527488</v>
      </c>
      <c r="Q5">
        <f t="shared" si="7"/>
        <v>5364.4035344368785</v>
      </c>
      <c r="R5">
        <f t="shared" si="7"/>
        <v>5126.8844644506089</v>
      </c>
      <c r="S5">
        <f t="shared" si="7"/>
        <v>4616.5336684848062</v>
      </c>
      <c r="T5">
        <f t="shared" si="7"/>
        <v>4938.3296334672023</v>
      </c>
      <c r="U5">
        <f t="shared" si="7"/>
        <v>4953.8463994729836</v>
      </c>
      <c r="V5">
        <f t="shared" si="7"/>
        <v>4971.9923569802113</v>
      </c>
    </row>
    <row r="6" spans="2:22" x14ac:dyDescent="0.25">
      <c r="P6">
        <f>+$O$5-P5</f>
        <v>70.962281547251223</v>
      </c>
      <c r="Q6">
        <f t="shared" ref="Q6:V6" si="8">+$O$5-Q5</f>
        <v>-390.40353443687854</v>
      </c>
      <c r="R6">
        <f t="shared" si="8"/>
        <v>-152.8844644506089</v>
      </c>
      <c r="S6">
        <f t="shared" si="8"/>
        <v>357.46633151519381</v>
      </c>
      <c r="T6">
        <f t="shared" si="8"/>
        <v>35.670366532797743</v>
      </c>
      <c r="U6">
        <f t="shared" si="8"/>
        <v>20.153600527016351</v>
      </c>
      <c r="V6">
        <f t="shared" si="8"/>
        <v>2.0076430197887021</v>
      </c>
    </row>
    <row r="7" spans="2:22" x14ac:dyDescent="0.25">
      <c r="B7" t="s">
        <v>793</v>
      </c>
      <c r="C7" s="29">
        <v>0.1030787037037037</v>
      </c>
      <c r="D7" s="30">
        <f>1430*E7/C7</f>
        <v>1436.583202335504</v>
      </c>
      <c r="E7" s="29">
        <v>0.10355324074074074</v>
      </c>
      <c r="H7">
        <v>1</v>
      </c>
      <c r="I7" t="s">
        <v>1113</v>
      </c>
      <c r="O7" s="29">
        <v>0.13760416666666667</v>
      </c>
      <c r="P7">
        <f>+Q7*R7/O7</f>
        <v>1423.8136092186053</v>
      </c>
      <c r="Q7">
        <v>1370</v>
      </c>
      <c r="R7" s="29">
        <v>0.14300925925925925</v>
      </c>
    </row>
    <row r="8" spans="2:22" x14ac:dyDescent="0.25">
      <c r="B8" t="s">
        <v>794</v>
      </c>
      <c r="C8" s="29">
        <v>0.10513888888888889</v>
      </c>
      <c r="D8" s="30">
        <f t="shared" ref="D8:D57" si="9">1430*E8/C8</f>
        <v>1408.4335094671949</v>
      </c>
      <c r="E8" s="29">
        <v>0.10355324074074074</v>
      </c>
      <c r="H8">
        <v>2</v>
      </c>
      <c r="I8" t="s">
        <v>629</v>
      </c>
      <c r="O8" s="29">
        <v>0.14300925925925925</v>
      </c>
      <c r="P8">
        <f t="shared" ref="P8:P57" si="10">+Q8*R8/O8</f>
        <v>1370</v>
      </c>
      <c r="Q8">
        <v>1370</v>
      </c>
      <c r="R8" s="29">
        <v>0.14300925925925925</v>
      </c>
      <c r="T8" s="29">
        <f>+Q8*R8/1430</f>
        <v>0.13700887075887075</v>
      </c>
    </row>
    <row r="9" spans="2:22" x14ac:dyDescent="0.25">
      <c r="B9" t="s">
        <v>795</v>
      </c>
      <c r="C9" s="29">
        <v>0.11392361111111111</v>
      </c>
      <c r="D9" s="30">
        <f t="shared" si="9"/>
        <v>1299.8283043787462</v>
      </c>
      <c r="E9" s="29">
        <v>0.10355324074074074</v>
      </c>
      <c r="H9">
        <v>3</v>
      </c>
      <c r="I9" t="s">
        <v>1114</v>
      </c>
      <c r="O9" s="29">
        <v>0.14324074074074075</v>
      </c>
      <c r="P9">
        <f t="shared" si="10"/>
        <v>1367.7860374919196</v>
      </c>
      <c r="Q9">
        <f>+Q8</f>
        <v>1370</v>
      </c>
      <c r="R9" s="29">
        <v>0.14300925925925925</v>
      </c>
    </row>
    <row r="10" spans="2:22" x14ac:dyDescent="0.25">
      <c r="B10" t="s">
        <v>796</v>
      </c>
      <c r="C10" s="29">
        <v>0.11450231481481482</v>
      </c>
      <c r="D10" s="30">
        <f t="shared" si="9"/>
        <v>1293.2588699080156</v>
      </c>
      <c r="E10" s="29">
        <v>0.10355324074074074</v>
      </c>
      <c r="H10">
        <v>4</v>
      </c>
      <c r="I10" t="s">
        <v>922</v>
      </c>
      <c r="O10" s="29">
        <v>0.14618055555555556</v>
      </c>
      <c r="P10">
        <f t="shared" si="10"/>
        <v>1340.2787015043546</v>
      </c>
      <c r="Q10">
        <f t="shared" ref="Q10:Q57" si="11">+Q9</f>
        <v>1370</v>
      </c>
      <c r="R10" s="29">
        <v>0.14300925925925925</v>
      </c>
    </row>
    <row r="11" spans="2:22" x14ac:dyDescent="0.25">
      <c r="B11" t="s">
        <v>760</v>
      </c>
      <c r="C11" s="29">
        <v>0.11711805555555554</v>
      </c>
      <c r="D11" s="30">
        <f t="shared" si="9"/>
        <v>1264.3749382350034</v>
      </c>
      <c r="E11" s="29">
        <v>0.10355324074074074</v>
      </c>
      <c r="H11">
        <v>5</v>
      </c>
      <c r="I11" t="s">
        <v>1115</v>
      </c>
      <c r="O11" s="29">
        <v>0.15296296296296297</v>
      </c>
      <c r="P11">
        <f t="shared" si="10"/>
        <v>1280.8504842615012</v>
      </c>
      <c r="Q11">
        <f t="shared" si="11"/>
        <v>1370</v>
      </c>
      <c r="R11" s="29">
        <v>0.14300925925925925</v>
      </c>
    </row>
    <row r="12" spans="2:22" x14ac:dyDescent="0.25">
      <c r="B12" t="s">
        <v>797</v>
      </c>
      <c r="C12" s="29">
        <v>0.11942129629629629</v>
      </c>
      <c r="D12" s="30">
        <f t="shared" si="9"/>
        <v>1239.9893390191896</v>
      </c>
      <c r="E12" s="29">
        <v>0.10355324074074074</v>
      </c>
      <c r="H12">
        <v>6</v>
      </c>
      <c r="I12" t="s">
        <v>1116</v>
      </c>
      <c r="O12" s="29">
        <v>0.15569444444444444</v>
      </c>
      <c r="P12">
        <f t="shared" si="10"/>
        <v>1258.3794231341064</v>
      </c>
      <c r="Q12">
        <f t="shared" si="11"/>
        <v>1370</v>
      </c>
      <c r="R12" s="29">
        <v>0.14300925925925925</v>
      </c>
    </row>
    <row r="13" spans="2:22" x14ac:dyDescent="0.25">
      <c r="B13" t="s">
        <v>798</v>
      </c>
      <c r="C13" s="29">
        <v>0.12415509259259259</v>
      </c>
      <c r="D13" s="30">
        <f t="shared" si="9"/>
        <v>1192.7109163792297</v>
      </c>
      <c r="E13" s="29">
        <v>0.10355324074074074</v>
      </c>
      <c r="H13">
        <v>7</v>
      </c>
      <c r="I13" t="s">
        <v>865</v>
      </c>
      <c r="O13" s="29">
        <v>0.15666666666666665</v>
      </c>
      <c r="P13">
        <f t="shared" si="10"/>
        <v>1250.5703309692672</v>
      </c>
      <c r="Q13">
        <f t="shared" si="11"/>
        <v>1370</v>
      </c>
      <c r="R13" s="29">
        <v>0.14300925925925925</v>
      </c>
    </row>
    <row r="14" spans="2:22" x14ac:dyDescent="0.25">
      <c r="B14" t="s">
        <v>799</v>
      </c>
      <c r="C14" s="29">
        <v>0.12608796296296296</v>
      </c>
      <c r="D14" s="30">
        <f t="shared" si="9"/>
        <v>1174.4272076372315</v>
      </c>
      <c r="E14" s="29">
        <v>0.10355324074074074</v>
      </c>
      <c r="H14">
        <v>8</v>
      </c>
      <c r="I14" t="s">
        <v>1117</v>
      </c>
      <c r="O14" s="29">
        <v>0.15859953703703702</v>
      </c>
      <c r="P14">
        <f t="shared" si="10"/>
        <v>1235.3294898927243</v>
      </c>
      <c r="Q14">
        <f t="shared" si="11"/>
        <v>1370</v>
      </c>
      <c r="R14" s="29">
        <v>0.14300925925925925</v>
      </c>
    </row>
    <row r="15" spans="2:22" x14ac:dyDescent="0.25">
      <c r="B15" t="s">
        <v>767</v>
      </c>
      <c r="C15" s="29">
        <v>0.12659722222222222</v>
      </c>
      <c r="D15" s="30">
        <f t="shared" si="9"/>
        <v>1169.7028707259096</v>
      </c>
      <c r="E15" s="29">
        <v>0.10355324074074074</v>
      </c>
      <c r="H15">
        <v>9</v>
      </c>
      <c r="I15" t="s">
        <v>1118</v>
      </c>
      <c r="O15" s="29">
        <v>0.16144675925925925</v>
      </c>
      <c r="P15">
        <f t="shared" si="10"/>
        <v>1213.5436231987956</v>
      </c>
      <c r="Q15">
        <f t="shared" si="11"/>
        <v>1370</v>
      </c>
      <c r="R15" s="29">
        <v>0.14300925925925925</v>
      </c>
    </row>
    <row r="16" spans="2:22" x14ac:dyDescent="0.25">
      <c r="B16" t="s">
        <v>536</v>
      </c>
      <c r="C16" s="29">
        <v>0.12726851851851853</v>
      </c>
      <c r="D16" s="30">
        <f t="shared" si="9"/>
        <v>1163.5331029465258</v>
      </c>
      <c r="E16" s="29">
        <v>0.10355324074074074</v>
      </c>
      <c r="H16">
        <v>10</v>
      </c>
      <c r="I16" t="s">
        <v>1119</v>
      </c>
      <c r="O16" s="29">
        <v>0.16266203703703705</v>
      </c>
      <c r="P16">
        <f t="shared" si="10"/>
        <v>1204.4770172192968</v>
      </c>
      <c r="Q16">
        <f t="shared" si="11"/>
        <v>1370</v>
      </c>
      <c r="R16" s="29">
        <v>0.14300925925925925</v>
      </c>
    </row>
    <row r="17" spans="2:18" x14ac:dyDescent="0.25">
      <c r="B17" t="s">
        <v>519</v>
      </c>
      <c r="C17" s="29">
        <v>0.12868055555555555</v>
      </c>
      <c r="D17" s="30">
        <f t="shared" si="9"/>
        <v>1150.7654254362294</v>
      </c>
      <c r="E17" s="29">
        <v>0.10355324074074074</v>
      </c>
      <c r="H17">
        <v>11</v>
      </c>
      <c r="I17" t="s">
        <v>1120</v>
      </c>
      <c r="O17" s="29">
        <v>0.16385416666666666</v>
      </c>
      <c r="P17">
        <f t="shared" si="10"/>
        <v>1195.7137811683265</v>
      </c>
      <c r="Q17">
        <f t="shared" si="11"/>
        <v>1370</v>
      </c>
      <c r="R17" s="29">
        <v>0.14300925925925925</v>
      </c>
    </row>
    <row r="18" spans="2:18" x14ac:dyDescent="0.25">
      <c r="B18" t="s">
        <v>800</v>
      </c>
      <c r="C18" s="29">
        <v>0.12887731481481482</v>
      </c>
      <c r="D18" s="30">
        <f t="shared" si="9"/>
        <v>1149.0085316569375</v>
      </c>
      <c r="E18" s="29">
        <v>0.10355324074074074</v>
      </c>
      <c r="H18">
        <v>12</v>
      </c>
      <c r="I18" t="s">
        <v>949</v>
      </c>
      <c r="O18" s="29">
        <v>0.16442129629629629</v>
      </c>
      <c r="P18">
        <f t="shared" si="10"/>
        <v>1191.5894692383499</v>
      </c>
      <c r="Q18">
        <f t="shared" si="11"/>
        <v>1370</v>
      </c>
      <c r="R18" s="29">
        <v>0.14300925925925925</v>
      </c>
    </row>
    <row r="19" spans="2:18" x14ac:dyDescent="0.25">
      <c r="B19" t="s">
        <v>801</v>
      </c>
      <c r="C19" s="29">
        <v>0.13056712962962963</v>
      </c>
      <c r="D19" s="30">
        <f t="shared" si="9"/>
        <v>1134.1379310344826</v>
      </c>
      <c r="E19" s="29">
        <v>0.10355324074074074</v>
      </c>
      <c r="H19">
        <v>13</v>
      </c>
      <c r="I19" t="s">
        <v>1121</v>
      </c>
      <c r="O19" s="29">
        <v>0.16464120370370369</v>
      </c>
      <c r="P19">
        <f t="shared" si="10"/>
        <v>1189.9978910369068</v>
      </c>
      <c r="Q19">
        <f t="shared" si="11"/>
        <v>1370</v>
      </c>
      <c r="R19" s="29">
        <v>0.14300925925925925</v>
      </c>
    </row>
    <row r="20" spans="2:18" x14ac:dyDescent="0.25">
      <c r="B20" t="s">
        <v>802</v>
      </c>
      <c r="C20" s="29">
        <v>0.13133101851851853</v>
      </c>
      <c r="D20" s="30">
        <f t="shared" si="9"/>
        <v>1127.5412003172644</v>
      </c>
      <c r="E20" s="29">
        <v>0.10355324074074074</v>
      </c>
      <c r="H20">
        <v>14</v>
      </c>
      <c r="I20" t="s">
        <v>1122</v>
      </c>
      <c r="O20" s="29">
        <v>0.16664351851851852</v>
      </c>
      <c r="P20">
        <f t="shared" si="10"/>
        <v>1175.6994026948187</v>
      </c>
      <c r="Q20">
        <f t="shared" si="11"/>
        <v>1370</v>
      </c>
      <c r="R20" s="29">
        <v>0.14300925925925925</v>
      </c>
    </row>
    <row r="21" spans="2:18" x14ac:dyDescent="0.25">
      <c r="B21" t="s">
        <v>803</v>
      </c>
      <c r="C21" s="29">
        <v>0.13238425925925926</v>
      </c>
      <c r="D21" s="30">
        <f t="shared" si="9"/>
        <v>1118.5705542927085</v>
      </c>
      <c r="E21" s="29">
        <v>0.10355324074074074</v>
      </c>
      <c r="H21">
        <v>15</v>
      </c>
      <c r="I21" t="s">
        <v>876</v>
      </c>
      <c r="O21" s="29">
        <v>0.16814814814814816</v>
      </c>
      <c r="P21">
        <f t="shared" si="10"/>
        <v>1165.1789647577091</v>
      </c>
      <c r="Q21">
        <f t="shared" si="11"/>
        <v>1370</v>
      </c>
      <c r="R21" s="29">
        <v>0.14300925925925925</v>
      </c>
    </row>
    <row r="22" spans="2:18" x14ac:dyDescent="0.25">
      <c r="B22" t="s">
        <v>804</v>
      </c>
      <c r="C22" s="29">
        <v>0.13239583333333335</v>
      </c>
      <c r="D22" s="30">
        <f t="shared" si="9"/>
        <v>1118.4727685986534</v>
      </c>
      <c r="E22" s="29">
        <v>0.10355324074074074</v>
      </c>
      <c r="H22">
        <v>16</v>
      </c>
      <c r="I22" t="s">
        <v>1123</v>
      </c>
      <c r="O22" s="29">
        <v>0.1683564814814815</v>
      </c>
      <c r="P22">
        <f t="shared" si="10"/>
        <v>1163.7371098583801</v>
      </c>
      <c r="Q22">
        <f t="shared" si="11"/>
        <v>1370</v>
      </c>
      <c r="R22" s="29">
        <v>0.14300925925925925</v>
      </c>
    </row>
    <row r="23" spans="2:18" x14ac:dyDescent="0.25">
      <c r="B23" t="s">
        <v>805</v>
      </c>
      <c r="C23" s="29">
        <v>0.13322916666666665</v>
      </c>
      <c r="D23" s="30">
        <f t="shared" si="9"/>
        <v>1111.4768482321258</v>
      </c>
      <c r="E23" s="29">
        <v>0.10355324074074074</v>
      </c>
      <c r="H23">
        <v>17</v>
      </c>
      <c r="I23" t="s">
        <v>1124</v>
      </c>
      <c r="O23" s="29">
        <v>0.16849537037037035</v>
      </c>
      <c r="P23">
        <f t="shared" si="10"/>
        <v>1162.7778541008381</v>
      </c>
      <c r="Q23">
        <f t="shared" si="11"/>
        <v>1370</v>
      </c>
      <c r="R23" s="29">
        <v>0.14300925925925925</v>
      </c>
    </row>
    <row r="24" spans="2:18" x14ac:dyDescent="0.25">
      <c r="B24" t="s">
        <v>806</v>
      </c>
      <c r="C24" s="29">
        <v>0.13327546296296297</v>
      </c>
      <c r="D24" s="30">
        <f t="shared" si="9"/>
        <v>1111.0907511940945</v>
      </c>
      <c r="E24" s="29">
        <v>0.10355324074074074</v>
      </c>
      <c r="H24">
        <v>18</v>
      </c>
      <c r="I24" t="s">
        <v>1125</v>
      </c>
      <c r="O24" s="29">
        <v>0.16997685185185185</v>
      </c>
      <c r="P24">
        <f t="shared" si="10"/>
        <v>1152.6433337872804</v>
      </c>
      <c r="Q24">
        <f t="shared" si="11"/>
        <v>1370</v>
      </c>
      <c r="R24" s="29">
        <v>0.14300925925925925</v>
      </c>
    </row>
    <row r="25" spans="2:18" x14ac:dyDescent="0.25">
      <c r="B25" t="s">
        <v>807</v>
      </c>
      <c r="C25" s="29">
        <v>0.13364583333333332</v>
      </c>
      <c r="D25" s="30">
        <f t="shared" si="9"/>
        <v>1108.0116047458214</v>
      </c>
      <c r="E25" s="29">
        <v>0.10355324074074074</v>
      </c>
      <c r="H25">
        <v>19</v>
      </c>
      <c r="I25" t="s">
        <v>1126</v>
      </c>
      <c r="O25" s="29">
        <v>0.17078703703703704</v>
      </c>
      <c r="P25">
        <f t="shared" si="10"/>
        <v>1147.1753862835455</v>
      </c>
      <c r="Q25">
        <f t="shared" si="11"/>
        <v>1370</v>
      </c>
      <c r="R25" s="29">
        <v>0.14300925925925925</v>
      </c>
    </row>
    <row r="26" spans="2:18" x14ac:dyDescent="0.25">
      <c r="B26" t="s">
        <v>808</v>
      </c>
      <c r="C26" s="29">
        <v>0.13503472222222221</v>
      </c>
      <c r="D26" s="30">
        <f t="shared" si="9"/>
        <v>1096.6152395645838</v>
      </c>
      <c r="E26" s="29">
        <v>0.10355324074074074</v>
      </c>
      <c r="H26">
        <v>20</v>
      </c>
      <c r="I26" t="s">
        <v>370</v>
      </c>
      <c r="O26" s="29">
        <v>0.17188657407407407</v>
      </c>
      <c r="P26">
        <f t="shared" si="10"/>
        <v>1139.8370480102351</v>
      </c>
      <c r="Q26">
        <f t="shared" si="11"/>
        <v>1370</v>
      </c>
      <c r="R26" s="29">
        <v>0.14300925925925925</v>
      </c>
    </row>
    <row r="27" spans="2:18" x14ac:dyDescent="0.25">
      <c r="B27" t="s">
        <v>809</v>
      </c>
      <c r="C27" s="29">
        <v>0.1355787037037037</v>
      </c>
      <c r="D27" s="30">
        <f t="shared" si="9"/>
        <v>1092.2152979340958</v>
      </c>
      <c r="E27" s="29">
        <v>0.10355324074074074</v>
      </c>
      <c r="H27">
        <v>21</v>
      </c>
      <c r="I27" t="s">
        <v>1127</v>
      </c>
      <c r="O27" s="29">
        <v>0.17189814814814816</v>
      </c>
      <c r="P27">
        <f t="shared" si="10"/>
        <v>1139.7603016428761</v>
      </c>
      <c r="Q27">
        <f t="shared" si="11"/>
        <v>1370</v>
      </c>
      <c r="R27" s="29">
        <v>0.14300925925925925</v>
      </c>
    </row>
    <row r="28" spans="2:18" x14ac:dyDescent="0.25">
      <c r="B28" t="s">
        <v>810</v>
      </c>
      <c r="C28" s="29">
        <v>0.13622685185185185</v>
      </c>
      <c r="D28" s="30">
        <f t="shared" si="9"/>
        <v>1087.018691588785</v>
      </c>
      <c r="E28" s="29">
        <v>0.10355324074074074</v>
      </c>
      <c r="H28">
        <v>22</v>
      </c>
      <c r="I28" t="s">
        <v>1128</v>
      </c>
      <c r="O28" s="29">
        <v>0.17355324074074074</v>
      </c>
      <c r="P28">
        <f t="shared" si="10"/>
        <v>1128.8909636545513</v>
      </c>
      <c r="Q28">
        <f t="shared" si="11"/>
        <v>1370</v>
      </c>
      <c r="R28" s="29">
        <v>0.14300925925925925</v>
      </c>
    </row>
    <row r="29" spans="2:18" x14ac:dyDescent="0.25">
      <c r="B29" t="s">
        <v>752</v>
      </c>
      <c r="C29" s="29">
        <v>0.13622685185185185</v>
      </c>
      <c r="D29" s="30">
        <f t="shared" si="9"/>
        <v>1087.018691588785</v>
      </c>
      <c r="E29" s="29">
        <v>0.10355324074074074</v>
      </c>
      <c r="H29">
        <v>23</v>
      </c>
      <c r="I29" t="s">
        <v>928</v>
      </c>
      <c r="O29" s="29">
        <v>0.17402777777777778</v>
      </c>
      <c r="P29">
        <f t="shared" si="10"/>
        <v>1125.8127161479115</v>
      </c>
      <c r="Q29">
        <f t="shared" si="11"/>
        <v>1370</v>
      </c>
      <c r="R29" s="29">
        <v>0.14300925925925925</v>
      </c>
    </row>
    <row r="30" spans="2:18" x14ac:dyDescent="0.25">
      <c r="B30" t="s">
        <v>811</v>
      </c>
      <c r="C30" s="29">
        <v>0.13716435185185186</v>
      </c>
      <c r="D30" s="30">
        <f t="shared" si="9"/>
        <v>1079.5890642139902</v>
      </c>
      <c r="E30" s="29">
        <v>0.10355324074074074</v>
      </c>
      <c r="H30">
        <v>24</v>
      </c>
      <c r="I30" t="s">
        <v>1129</v>
      </c>
      <c r="O30" s="29">
        <v>0.17425925925925925</v>
      </c>
      <c r="P30">
        <f t="shared" si="10"/>
        <v>1124.3172157279489</v>
      </c>
      <c r="Q30">
        <f t="shared" si="11"/>
        <v>1370</v>
      </c>
      <c r="R30" s="29">
        <v>0.14300925925925925</v>
      </c>
    </row>
    <row r="31" spans="2:18" x14ac:dyDescent="0.25">
      <c r="B31" t="s">
        <v>812</v>
      </c>
      <c r="C31" s="29">
        <v>0.13777777777777778</v>
      </c>
      <c r="D31" s="30">
        <f t="shared" si="9"/>
        <v>1074.7824260752686</v>
      </c>
      <c r="E31" s="29">
        <v>0.10355324074074074</v>
      </c>
      <c r="H31">
        <v>25</v>
      </c>
      <c r="I31" t="s">
        <v>1130</v>
      </c>
      <c r="O31" s="29">
        <v>0.17459490740740743</v>
      </c>
      <c r="P31">
        <f t="shared" si="10"/>
        <v>1122.1557838912825</v>
      </c>
      <c r="Q31">
        <f t="shared" si="11"/>
        <v>1370</v>
      </c>
      <c r="R31" s="29">
        <v>0.14300925925925925</v>
      </c>
    </row>
    <row r="32" spans="2:18" x14ac:dyDescent="0.25">
      <c r="B32" t="s">
        <v>813</v>
      </c>
      <c r="C32" s="29">
        <v>0.13780092592592594</v>
      </c>
      <c r="D32" s="30">
        <f t="shared" si="9"/>
        <v>1074.6018814043337</v>
      </c>
      <c r="E32" s="29">
        <v>0.10355324074074074</v>
      </c>
      <c r="H32">
        <v>26</v>
      </c>
      <c r="I32" t="s">
        <v>1131</v>
      </c>
      <c r="O32" s="29">
        <v>0.17535879629629628</v>
      </c>
      <c r="P32">
        <f t="shared" si="10"/>
        <v>1117.2675070952414</v>
      </c>
      <c r="Q32">
        <f t="shared" si="11"/>
        <v>1370</v>
      </c>
      <c r="R32" s="29">
        <v>0.14300925925925925</v>
      </c>
    </row>
    <row r="33" spans="2:29" x14ac:dyDescent="0.25">
      <c r="B33" t="s">
        <v>814</v>
      </c>
      <c r="C33" s="29">
        <v>0.13782407407407407</v>
      </c>
      <c r="D33" s="30">
        <f t="shared" si="9"/>
        <v>1074.4213973799126</v>
      </c>
      <c r="E33" s="29">
        <v>0.10355324074074074</v>
      </c>
      <c r="H33">
        <v>27</v>
      </c>
      <c r="I33" t="s">
        <v>1132</v>
      </c>
      <c r="O33" s="29">
        <v>0.17619212962962963</v>
      </c>
      <c r="P33">
        <f t="shared" si="10"/>
        <v>1111.9831833409971</v>
      </c>
      <c r="Q33">
        <f t="shared" si="11"/>
        <v>1370</v>
      </c>
      <c r="R33" s="29">
        <v>0.14300925925925925</v>
      </c>
    </row>
    <row r="34" spans="2:29" x14ac:dyDescent="0.25">
      <c r="B34" t="s">
        <v>815</v>
      </c>
      <c r="C34" s="29">
        <v>0.1378587962962963</v>
      </c>
      <c r="D34" s="30">
        <f t="shared" si="9"/>
        <v>1074.1507849886659</v>
      </c>
      <c r="E34" s="29">
        <v>0.10355324074074074</v>
      </c>
      <c r="H34">
        <v>28</v>
      </c>
      <c r="I34" t="s">
        <v>1133</v>
      </c>
      <c r="O34" s="29">
        <v>0.17645833333333336</v>
      </c>
      <c r="P34">
        <f t="shared" si="10"/>
        <v>1110.3056539420174</v>
      </c>
      <c r="Q34">
        <f t="shared" si="11"/>
        <v>1370</v>
      </c>
      <c r="R34" s="29">
        <v>0.14300925925925925</v>
      </c>
    </row>
    <row r="35" spans="2:29" x14ac:dyDescent="0.25">
      <c r="B35" t="s">
        <v>816</v>
      </c>
      <c r="C35" s="29">
        <v>0.13872685185185185</v>
      </c>
      <c r="D35" s="30">
        <f t="shared" si="9"/>
        <v>1067.4295010845985</v>
      </c>
      <c r="E35" s="29">
        <v>0.10355324074074074</v>
      </c>
      <c r="H35">
        <v>29</v>
      </c>
      <c r="I35" t="s">
        <v>1134</v>
      </c>
      <c r="O35" s="29">
        <v>0.17663194444444444</v>
      </c>
      <c r="P35">
        <f t="shared" si="10"/>
        <v>1109.2143371993971</v>
      </c>
      <c r="Q35">
        <f t="shared" si="11"/>
        <v>1370</v>
      </c>
      <c r="R35" s="29">
        <v>0.14300925925925925</v>
      </c>
    </row>
    <row r="36" spans="2:29" x14ac:dyDescent="0.25">
      <c r="B36" t="s">
        <v>817</v>
      </c>
      <c r="C36" s="29">
        <v>0.13947916666666668</v>
      </c>
      <c r="D36" s="30">
        <f t="shared" si="9"/>
        <v>1061.6720604099244</v>
      </c>
      <c r="E36" s="29">
        <v>0.10355324074074074</v>
      </c>
      <c r="H36">
        <v>30</v>
      </c>
      <c r="I36" t="s">
        <v>1135</v>
      </c>
      <c r="O36" s="29">
        <v>0.17762731481481484</v>
      </c>
      <c r="P36">
        <f t="shared" si="10"/>
        <v>1102.9986316543948</v>
      </c>
      <c r="Q36">
        <f t="shared" si="11"/>
        <v>1370</v>
      </c>
      <c r="R36" s="29">
        <v>0.14300925925925925</v>
      </c>
    </row>
    <row r="37" spans="2:29" x14ac:dyDescent="0.25">
      <c r="B37" t="s">
        <v>818</v>
      </c>
      <c r="C37" s="29">
        <v>0.14099537037037038</v>
      </c>
      <c r="D37" s="30">
        <f t="shared" si="9"/>
        <v>1050.2552946970939</v>
      </c>
      <c r="E37" s="29">
        <v>0.10355324074074074</v>
      </c>
      <c r="H37">
        <v>31</v>
      </c>
      <c r="I37" t="s">
        <v>1136</v>
      </c>
      <c r="O37" s="29">
        <v>0.17776620370370369</v>
      </c>
      <c r="P37">
        <f t="shared" si="10"/>
        <v>1102.1368578683507</v>
      </c>
      <c r="Q37">
        <f t="shared" si="11"/>
        <v>1370</v>
      </c>
      <c r="R37" s="29">
        <v>0.14300925925925925</v>
      </c>
    </row>
    <row r="38" spans="2:29" x14ac:dyDescent="0.25">
      <c r="B38" t="s">
        <v>819</v>
      </c>
      <c r="C38" s="29">
        <v>0.14200231481481482</v>
      </c>
      <c r="D38" s="30">
        <f t="shared" si="9"/>
        <v>1042.8078898035699</v>
      </c>
      <c r="E38" s="29">
        <v>0.10355324074074074</v>
      </c>
      <c r="H38">
        <v>32</v>
      </c>
      <c r="I38" t="s">
        <v>1137</v>
      </c>
      <c r="O38" s="29">
        <v>0.17856481481481482</v>
      </c>
      <c r="P38">
        <f t="shared" si="10"/>
        <v>1097.2076743583095</v>
      </c>
      <c r="Q38">
        <f t="shared" si="11"/>
        <v>1370</v>
      </c>
      <c r="R38" s="29">
        <v>0.14300925925925925</v>
      </c>
    </row>
    <row r="39" spans="2:29" x14ac:dyDescent="0.25">
      <c r="B39" t="s">
        <v>820</v>
      </c>
      <c r="C39" s="29">
        <v>0.14217592592592593</v>
      </c>
      <c r="D39" s="30">
        <f t="shared" si="9"/>
        <v>1041.5345164441549</v>
      </c>
      <c r="E39" s="29">
        <v>0.10355324074074074</v>
      </c>
      <c r="H39">
        <v>33</v>
      </c>
      <c r="I39" t="s">
        <v>1138</v>
      </c>
      <c r="O39" s="29">
        <v>0.18224537037037036</v>
      </c>
      <c r="P39">
        <f t="shared" si="10"/>
        <v>1075.0489013082688</v>
      </c>
      <c r="Q39">
        <f t="shared" si="11"/>
        <v>1370</v>
      </c>
      <c r="R39" s="29">
        <v>0.14300925925925925</v>
      </c>
    </row>
    <row r="40" spans="2:29" x14ac:dyDescent="0.25">
      <c r="B40" t="s">
        <v>821</v>
      </c>
      <c r="C40" s="29">
        <v>0.14306712962962961</v>
      </c>
      <c r="D40" s="30">
        <f t="shared" si="9"/>
        <v>1035.0465172720653</v>
      </c>
      <c r="E40" s="29">
        <v>0.10355324074074074</v>
      </c>
      <c r="H40">
        <v>34</v>
      </c>
      <c r="I40" t="s">
        <v>1139</v>
      </c>
      <c r="O40" s="29">
        <v>0.18437499999999998</v>
      </c>
      <c r="P40">
        <f t="shared" si="10"/>
        <v>1062.6315128688011</v>
      </c>
      <c r="Q40">
        <f t="shared" si="11"/>
        <v>1370</v>
      </c>
      <c r="R40" s="29">
        <v>0.14300925925925925</v>
      </c>
    </row>
    <row r="41" spans="2:29" x14ac:dyDescent="0.25">
      <c r="B41" t="s">
        <v>822</v>
      </c>
      <c r="C41" s="29">
        <v>0.14309027777777777</v>
      </c>
      <c r="D41" s="30">
        <f t="shared" si="9"/>
        <v>1034.8790746582545</v>
      </c>
      <c r="E41" s="29">
        <v>0.10355324074074074</v>
      </c>
      <c r="H41">
        <v>35</v>
      </c>
      <c r="I41" t="s">
        <v>1140</v>
      </c>
      <c r="O41" s="29">
        <v>0.18460648148148148</v>
      </c>
      <c r="P41">
        <f t="shared" si="10"/>
        <v>1061.2990595611284</v>
      </c>
      <c r="Q41">
        <f t="shared" si="11"/>
        <v>1370</v>
      </c>
      <c r="R41" s="29">
        <v>0.14300925925925925</v>
      </c>
    </row>
    <row r="42" spans="2:29" x14ac:dyDescent="0.25">
      <c r="B42" t="s">
        <v>823</v>
      </c>
      <c r="C42" s="29">
        <v>0.1446875</v>
      </c>
      <c r="D42" s="30">
        <f t="shared" si="9"/>
        <v>1023.4549236061114</v>
      </c>
      <c r="E42" s="29">
        <v>0.10355324074074074</v>
      </c>
      <c r="H42">
        <v>36</v>
      </c>
      <c r="I42" t="s">
        <v>1141</v>
      </c>
      <c r="O42" s="29">
        <v>0.18633101851851852</v>
      </c>
      <c r="P42">
        <f t="shared" si="10"/>
        <v>1051.476489222933</v>
      </c>
      <c r="Q42">
        <f t="shared" si="11"/>
        <v>1370</v>
      </c>
      <c r="R42" s="29">
        <v>0.14300925925925925</v>
      </c>
    </row>
    <row r="43" spans="2:29" x14ac:dyDescent="0.25">
      <c r="B43" t="s">
        <v>824</v>
      </c>
      <c r="C43" s="29">
        <v>0.14662037037037037</v>
      </c>
      <c r="D43" s="30">
        <f t="shared" si="9"/>
        <v>1009.9628986422481</v>
      </c>
      <c r="E43" s="29">
        <v>0.10355324074074074</v>
      </c>
      <c r="H43">
        <v>37</v>
      </c>
      <c r="I43" t="s">
        <v>1075</v>
      </c>
      <c r="O43" s="29">
        <v>0.18694444444444444</v>
      </c>
      <c r="P43">
        <f t="shared" si="10"/>
        <v>1048.0262506191184</v>
      </c>
      <c r="Q43">
        <f t="shared" si="11"/>
        <v>1370</v>
      </c>
      <c r="R43" s="29">
        <v>0.14300925925925925</v>
      </c>
    </row>
    <row r="44" spans="2:29" x14ac:dyDescent="0.25">
      <c r="B44" t="s">
        <v>825</v>
      </c>
      <c r="C44" s="29">
        <v>0.14730324074074075</v>
      </c>
      <c r="D44" s="30">
        <f t="shared" si="9"/>
        <v>1005.2808988764043</v>
      </c>
      <c r="E44" s="29">
        <v>0.10355324074074074</v>
      </c>
      <c r="H44">
        <v>38</v>
      </c>
      <c r="I44" t="s">
        <v>1142</v>
      </c>
      <c r="O44" s="29">
        <v>0.18695601851851851</v>
      </c>
      <c r="P44">
        <f t="shared" si="10"/>
        <v>1047.961369405064</v>
      </c>
      <c r="Q44">
        <f t="shared" si="11"/>
        <v>1370</v>
      </c>
      <c r="R44" s="29">
        <v>0.14300925925925925</v>
      </c>
    </row>
    <row r="45" spans="2:29" x14ac:dyDescent="0.25">
      <c r="B45" t="s">
        <v>826</v>
      </c>
      <c r="C45" s="29">
        <v>0.1486574074074074</v>
      </c>
      <c r="D45" s="30">
        <f t="shared" si="9"/>
        <v>996.12348178137643</v>
      </c>
      <c r="E45" s="29">
        <v>0.10355324074074074</v>
      </c>
      <c r="H45">
        <v>39</v>
      </c>
      <c r="I45" t="s">
        <v>1143</v>
      </c>
      <c r="O45" s="29">
        <v>0.18695601851851851</v>
      </c>
      <c r="P45">
        <f t="shared" si="10"/>
        <v>1047.961369405064</v>
      </c>
      <c r="Q45">
        <f t="shared" si="11"/>
        <v>1370</v>
      </c>
      <c r="R45" s="29">
        <v>0.14300925925925925</v>
      </c>
    </row>
    <row r="46" spans="2:29" x14ac:dyDescent="0.25">
      <c r="B46" t="s">
        <v>827</v>
      </c>
      <c r="C46" s="29">
        <v>0.15207175925925925</v>
      </c>
      <c r="D46" s="30">
        <f t="shared" si="9"/>
        <v>973.75827688560764</v>
      </c>
      <c r="E46" s="29">
        <v>0.10355324074074074</v>
      </c>
      <c r="H46">
        <v>40</v>
      </c>
      <c r="I46" t="s">
        <v>1144</v>
      </c>
      <c r="O46" s="29">
        <v>0.18725694444444443</v>
      </c>
      <c r="P46">
        <f t="shared" si="10"/>
        <v>1046.2772730082206</v>
      </c>
      <c r="Q46">
        <f t="shared" si="11"/>
        <v>1370</v>
      </c>
      <c r="R46" s="29">
        <v>0.14300925925925925</v>
      </c>
    </row>
    <row r="47" spans="2:29" x14ac:dyDescent="0.25">
      <c r="B47" t="s">
        <v>828</v>
      </c>
      <c r="C47" s="29">
        <v>0.1521875</v>
      </c>
      <c r="D47" s="30">
        <f t="shared" si="9"/>
        <v>973.01771997870549</v>
      </c>
      <c r="E47" s="29">
        <v>0.10355324074074074</v>
      </c>
      <c r="H47">
        <v>41</v>
      </c>
      <c r="I47" t="s">
        <v>1145</v>
      </c>
      <c r="O47" s="29">
        <v>0.18751157407407407</v>
      </c>
      <c r="P47">
        <f t="shared" si="10"/>
        <v>1044.8564903401025</v>
      </c>
      <c r="Q47">
        <f t="shared" si="11"/>
        <v>1370</v>
      </c>
      <c r="R47" s="29">
        <v>0.14300925925925925</v>
      </c>
    </row>
    <row r="48" spans="2:29" x14ac:dyDescent="0.25">
      <c r="C48" s="29"/>
      <c r="D48" s="30"/>
      <c r="E48" s="29"/>
      <c r="O48" s="29"/>
      <c r="R48" s="29"/>
      <c r="Z48" s="29">
        <v>7.165509259259259E-2</v>
      </c>
      <c r="AA48">
        <f>+AB48*AC48/Z48</f>
        <v>1361.0061379421743</v>
      </c>
      <c r="AB48">
        <f>+AB49</f>
        <v>1287</v>
      </c>
      <c r="AC48" s="29">
        <f>+AC49</f>
        <v>7.5775462962962961E-2</v>
      </c>
    </row>
    <row r="49" spans="1:29" x14ac:dyDescent="0.25">
      <c r="B49" t="s">
        <v>829</v>
      </c>
      <c r="C49" s="29">
        <v>0.15251157407407409</v>
      </c>
      <c r="D49" s="30">
        <f t="shared" si="9"/>
        <v>970.95014039614455</v>
      </c>
      <c r="E49" s="29">
        <v>0.10355324074074074</v>
      </c>
      <c r="H49">
        <v>42</v>
      </c>
      <c r="I49" t="s">
        <v>1146</v>
      </c>
      <c r="O49" s="29">
        <v>0.18769675925925924</v>
      </c>
      <c r="P49">
        <f t="shared" si="10"/>
        <v>1043.8256150952705</v>
      </c>
      <c r="Q49">
        <f>+Q47</f>
        <v>1370</v>
      </c>
      <c r="R49" s="29">
        <v>0.14300925925925925</v>
      </c>
      <c r="Z49" s="29">
        <v>7.5775462962962961E-2</v>
      </c>
      <c r="AA49">
        <f t="shared" ref="AA49:AA54" si="12">+AB49*AC49/Z49</f>
        <v>1287</v>
      </c>
      <c r="AB49">
        <v>1287</v>
      </c>
      <c r="AC49" s="29">
        <v>7.5775462962962961E-2</v>
      </c>
    </row>
    <row r="50" spans="1:29" x14ac:dyDescent="0.25">
      <c r="B50" t="s">
        <v>830</v>
      </c>
      <c r="C50" s="29">
        <v>0.15331018518518519</v>
      </c>
      <c r="D50" s="30">
        <f t="shared" si="9"/>
        <v>965.89234485882514</v>
      </c>
      <c r="E50" s="29">
        <v>0.10355324074074074</v>
      </c>
      <c r="H50">
        <v>43</v>
      </c>
      <c r="I50" t="s">
        <v>1147</v>
      </c>
      <c r="O50" s="29">
        <v>0.18802083333333333</v>
      </c>
      <c r="P50">
        <f t="shared" si="10"/>
        <v>1042.0264696829793</v>
      </c>
      <c r="Q50">
        <f t="shared" si="11"/>
        <v>1370</v>
      </c>
      <c r="R50" s="29">
        <v>0.14300925925925925</v>
      </c>
      <c r="Z50" s="29">
        <v>7.6759259259259263E-2</v>
      </c>
      <c r="AA50">
        <f t="shared" si="12"/>
        <v>1270.5049758745477</v>
      </c>
      <c r="AB50">
        <f>+AB49</f>
        <v>1287</v>
      </c>
      <c r="AC50" s="29">
        <f>+AC49</f>
        <v>7.5775462962962961E-2</v>
      </c>
    </row>
    <row r="51" spans="1:29" x14ac:dyDescent="0.25">
      <c r="B51" t="s">
        <v>831</v>
      </c>
      <c r="C51" s="29">
        <v>0.15399305555555556</v>
      </c>
      <c r="D51" s="30">
        <f t="shared" si="9"/>
        <v>961.6091694851558</v>
      </c>
      <c r="E51" s="29">
        <v>0.10355324074074074</v>
      </c>
      <c r="H51">
        <v>44</v>
      </c>
      <c r="I51" t="s">
        <v>601</v>
      </c>
      <c r="O51" s="29">
        <v>0.18859953703703702</v>
      </c>
      <c r="P51">
        <f t="shared" si="10"/>
        <v>1038.8290886775085</v>
      </c>
      <c r="Q51">
        <f t="shared" si="11"/>
        <v>1370</v>
      </c>
      <c r="R51" s="29">
        <v>0.14300925925925925</v>
      </c>
      <c r="Z51" s="29">
        <v>8.1215277777777775E-2</v>
      </c>
      <c r="AA51">
        <f t="shared" si="12"/>
        <v>1200.7964942283027</v>
      </c>
      <c r="AB51">
        <f t="shared" ref="AB51:AB54" si="13">+AB50</f>
        <v>1287</v>
      </c>
      <c r="AC51" s="29">
        <f t="shared" ref="AC51:AC54" si="14">+AC50</f>
        <v>7.5775462962962961E-2</v>
      </c>
    </row>
    <row r="52" spans="1:29" x14ac:dyDescent="0.25">
      <c r="B52" t="s">
        <v>832</v>
      </c>
      <c r="C52" s="29">
        <v>0.15469907407407407</v>
      </c>
      <c r="D52" s="30">
        <f t="shared" si="9"/>
        <v>957.22055962890909</v>
      </c>
      <c r="E52" s="29">
        <v>0.10355324074074074</v>
      </c>
      <c r="H52">
        <v>45</v>
      </c>
      <c r="I52" t="s">
        <v>1148</v>
      </c>
      <c r="O52" s="29">
        <v>0.18862268518518518</v>
      </c>
      <c r="P52">
        <f t="shared" si="10"/>
        <v>1038.7016015217523</v>
      </c>
      <c r="Q52">
        <f t="shared" si="11"/>
        <v>1370</v>
      </c>
      <c r="R52" s="29">
        <v>0.14300925925925925</v>
      </c>
      <c r="Z52" s="29">
        <v>8.1400462962962966E-2</v>
      </c>
      <c r="AA52">
        <f t="shared" si="12"/>
        <v>1198.0646950092421</v>
      </c>
      <c r="AB52">
        <f t="shared" si="13"/>
        <v>1287</v>
      </c>
      <c r="AC52" s="29">
        <f t="shared" si="14"/>
        <v>7.5775462962962961E-2</v>
      </c>
    </row>
    <row r="53" spans="1:29" x14ac:dyDescent="0.25">
      <c r="B53" t="s">
        <v>833</v>
      </c>
      <c r="C53" s="29">
        <v>0.15517361111111111</v>
      </c>
      <c r="D53" s="30">
        <f t="shared" si="9"/>
        <v>954.29327963004391</v>
      </c>
      <c r="E53" s="29">
        <v>0.10355324074074074</v>
      </c>
      <c r="H53">
        <v>46</v>
      </c>
      <c r="I53" t="s">
        <v>1149</v>
      </c>
      <c r="O53" s="29">
        <v>0.18864583333333332</v>
      </c>
      <c r="P53">
        <f t="shared" si="10"/>
        <v>1038.5741456531075</v>
      </c>
      <c r="Q53">
        <f t="shared" si="11"/>
        <v>1370</v>
      </c>
      <c r="R53" s="29">
        <v>0.14300925925925925</v>
      </c>
      <c r="Z53" s="29">
        <v>8.5219907407407411E-2</v>
      </c>
      <c r="AA53">
        <f t="shared" si="12"/>
        <v>1144.369007198153</v>
      </c>
      <c r="AB53">
        <f t="shared" si="13"/>
        <v>1287</v>
      </c>
      <c r="AC53" s="29">
        <f t="shared" si="14"/>
        <v>7.5775462962962961E-2</v>
      </c>
    </row>
    <row r="54" spans="1:29" x14ac:dyDescent="0.25">
      <c r="B54" t="s">
        <v>834</v>
      </c>
      <c r="C54" s="29">
        <v>0.15666666666666665</v>
      </c>
      <c r="D54" s="30">
        <f t="shared" si="9"/>
        <v>945.1987293144208</v>
      </c>
      <c r="E54" s="29">
        <v>0.10355324074074074</v>
      </c>
      <c r="H54">
        <v>47</v>
      </c>
      <c r="I54" t="s">
        <v>1150</v>
      </c>
      <c r="O54" s="29">
        <v>0.18869212962962964</v>
      </c>
      <c r="P54">
        <f t="shared" si="10"/>
        <v>1038.3193277310922</v>
      </c>
      <c r="Q54">
        <f t="shared" si="11"/>
        <v>1370</v>
      </c>
      <c r="R54" s="29">
        <v>0.14300925925925925</v>
      </c>
      <c r="Z54" s="29">
        <v>0.14509259259259258</v>
      </c>
      <c r="AA54">
        <f t="shared" si="12"/>
        <v>672.14334716017879</v>
      </c>
      <c r="AB54">
        <f t="shared" si="13"/>
        <v>1287</v>
      </c>
      <c r="AC54" s="29">
        <f t="shared" si="14"/>
        <v>7.5775462962962961E-2</v>
      </c>
    </row>
    <row r="55" spans="1:29" x14ac:dyDescent="0.25">
      <c r="B55" t="s">
        <v>835</v>
      </c>
      <c r="C55" s="29">
        <v>0.15699074074074074</v>
      </c>
      <c r="D55" s="30">
        <f t="shared" si="9"/>
        <v>943.24756708935411</v>
      </c>
      <c r="E55" s="29">
        <v>0.10355324074074074</v>
      </c>
      <c r="H55">
        <v>48</v>
      </c>
      <c r="I55" t="s">
        <v>1151</v>
      </c>
      <c r="O55" s="29">
        <v>0.19013888888888889</v>
      </c>
      <c r="P55">
        <f t="shared" si="10"/>
        <v>1030.4187971755539</v>
      </c>
      <c r="Q55">
        <f t="shared" si="11"/>
        <v>1370</v>
      </c>
      <c r="R55" s="29">
        <v>0.14300925925925925</v>
      </c>
    </row>
    <row r="56" spans="1:29" x14ac:dyDescent="0.25">
      <c r="B56" t="s">
        <v>836</v>
      </c>
      <c r="C56" s="29">
        <v>0.16002314814814814</v>
      </c>
      <c r="D56" s="30">
        <f t="shared" si="9"/>
        <v>925.37320989440184</v>
      </c>
      <c r="E56" s="29">
        <v>0.10355324074074074</v>
      </c>
      <c r="H56">
        <v>49</v>
      </c>
      <c r="I56" t="s">
        <v>463</v>
      </c>
      <c r="O56" s="29">
        <v>0.1902662037037037</v>
      </c>
      <c r="P56">
        <f t="shared" si="10"/>
        <v>1029.7293022689944</v>
      </c>
      <c r="Q56">
        <f t="shared" si="11"/>
        <v>1370</v>
      </c>
      <c r="R56" s="29">
        <v>0.14300925925925925</v>
      </c>
    </row>
    <row r="57" spans="1:29" x14ac:dyDescent="0.25">
      <c r="B57" t="s">
        <v>837</v>
      </c>
      <c r="C57" s="29">
        <v>0.16009259259259259</v>
      </c>
      <c r="D57" s="30">
        <f t="shared" si="9"/>
        <v>924.97180451127815</v>
      </c>
      <c r="E57" s="29">
        <v>0.10355324074074074</v>
      </c>
      <c r="H57">
        <v>50</v>
      </c>
      <c r="I57" t="s">
        <v>1152</v>
      </c>
      <c r="O57" s="29">
        <v>0.19033564814814816</v>
      </c>
      <c r="P57">
        <f t="shared" si="10"/>
        <v>1029.3536029188201</v>
      </c>
      <c r="Q57">
        <f t="shared" si="11"/>
        <v>1370</v>
      </c>
      <c r="R57" s="29">
        <v>0.14300925925925925</v>
      </c>
    </row>
    <row r="58" spans="1:29" x14ac:dyDescent="0.25">
      <c r="C58" s="29"/>
      <c r="D58" s="30"/>
      <c r="E58" s="29"/>
      <c r="O58" s="29"/>
      <c r="R58" s="29"/>
    </row>
    <row r="59" spans="1:29" x14ac:dyDescent="0.25">
      <c r="C59" s="29"/>
      <c r="D59" s="30"/>
      <c r="E59" s="29"/>
      <c r="O59" s="29">
        <v>0.25317129629629631</v>
      </c>
      <c r="P59" s="42">
        <v>1418</v>
      </c>
      <c r="Q59">
        <f>+P$59*O$59/O59</f>
        <v>1418</v>
      </c>
      <c r="R59" s="43">
        <f>+P$60*O$60/O59</f>
        <v>1481.0391332175184</v>
      </c>
      <c r="S59">
        <f t="shared" ref="S59:S60" si="15">+P$61*O$61/O59</f>
        <v>1499.3576849227391</v>
      </c>
      <c r="T59">
        <f t="shared" ref="T59:T61" si="16">+P$62*O$62/O59</f>
        <v>1413.4022583889548</v>
      </c>
      <c r="U59">
        <f>1300*O$60/O59</f>
        <v>1453.0949986285086</v>
      </c>
      <c r="V59">
        <f>1298*O$60/O59</f>
        <v>1450.8594678613879</v>
      </c>
    </row>
    <row r="60" spans="1:29" x14ac:dyDescent="0.25">
      <c r="C60" s="29"/>
      <c r="D60" s="30"/>
      <c r="E60" s="29"/>
      <c r="O60" s="29">
        <v>0.2829861111111111</v>
      </c>
      <c r="P60" s="42">
        <v>1325</v>
      </c>
      <c r="Q60">
        <f t="shared" ref="Q60:Q62" si="17">+P$59*O$59/O60</f>
        <v>1268.6025357873211</v>
      </c>
      <c r="R60" s="43">
        <f>+P$60*O$60/O60</f>
        <v>1325</v>
      </c>
      <c r="S60">
        <f t="shared" si="15"/>
        <v>1341.3885480572594</v>
      </c>
      <c r="T60">
        <f t="shared" si="16"/>
        <v>1264.4892024539877</v>
      </c>
      <c r="U60">
        <f>1300*O$60/O60</f>
        <v>1300</v>
      </c>
      <c r="V60">
        <f>1298*O$60/O60</f>
        <v>1298</v>
      </c>
    </row>
    <row r="61" spans="1:29" x14ac:dyDescent="0.25">
      <c r="C61" s="29"/>
      <c r="D61" s="30"/>
      <c r="E61" s="29"/>
      <c r="O61" s="29">
        <v>0.30150462962962959</v>
      </c>
      <c r="P61" s="42">
        <v>1259</v>
      </c>
      <c r="Q61">
        <f t="shared" si="17"/>
        <v>1190.6845297504799</v>
      </c>
      <c r="R61" s="43">
        <f t="shared" ref="R61:R62" si="18">+P$60*O$60/O61</f>
        <v>1243.6180422264877</v>
      </c>
      <c r="S61">
        <f>+P$61*O$61/O61</f>
        <v>1259</v>
      </c>
      <c r="T61">
        <f t="shared" si="16"/>
        <v>1186.823838771593</v>
      </c>
      <c r="U61">
        <f t="shared" ref="U61:U62" si="19">1300*O$60/O61</f>
        <v>1220.1535508637237</v>
      </c>
      <c r="V61">
        <f t="shared" ref="V61:V62" si="20">1298*O$60/O61</f>
        <v>1218.2763915547027</v>
      </c>
    </row>
    <row r="62" spans="1:29" x14ac:dyDescent="0.25">
      <c r="O62" s="29">
        <v>0.30505787037037035</v>
      </c>
      <c r="P62" s="42">
        <v>1173</v>
      </c>
      <c r="Q62">
        <f t="shared" si="17"/>
        <v>1176.8157225784423</v>
      </c>
      <c r="R62" s="43">
        <f t="shared" si="18"/>
        <v>1229.1326782258984</v>
      </c>
      <c r="S62">
        <f>+P$61*O$61/O62</f>
        <v>1244.3354706529574</v>
      </c>
      <c r="T62">
        <f>+P$62*O$62/O62</f>
        <v>1173</v>
      </c>
      <c r="U62">
        <f t="shared" si="19"/>
        <v>1205.9414956178625</v>
      </c>
      <c r="V62">
        <f t="shared" si="20"/>
        <v>1204.0862010092196</v>
      </c>
    </row>
    <row r="63" spans="1:29" ht="24" customHeight="1" x14ac:dyDescent="0.25">
      <c r="O63" s="29"/>
      <c r="P63" s="42">
        <f t="shared" ref="P63:V63" si="21">SUM(P59:P62)</f>
        <v>5175</v>
      </c>
      <c r="Q63" s="42">
        <f t="shared" si="21"/>
        <v>5054.1027881162436</v>
      </c>
      <c r="R63" s="42">
        <f t="shared" si="21"/>
        <v>5278.7898536699049</v>
      </c>
      <c r="S63" s="42">
        <f t="shared" si="21"/>
        <v>5344.0817036329554</v>
      </c>
      <c r="T63" s="42">
        <f t="shared" si="21"/>
        <v>5037.7152996145351</v>
      </c>
      <c r="U63" s="42">
        <f t="shared" si="21"/>
        <v>5179.1900451100946</v>
      </c>
      <c r="V63" s="42">
        <f t="shared" si="21"/>
        <v>5171.2220604253107</v>
      </c>
    </row>
    <row r="64" spans="1:29" x14ac:dyDescent="0.25">
      <c r="A64" t="s">
        <v>1271</v>
      </c>
      <c r="B64" t="s">
        <v>1272</v>
      </c>
      <c r="C64" t="s">
        <v>1273</v>
      </c>
      <c r="D64" t="s">
        <v>1274</v>
      </c>
      <c r="E64" t="s">
        <v>1275</v>
      </c>
      <c r="F64" t="s">
        <v>1271</v>
      </c>
      <c r="G64" t="s">
        <v>28</v>
      </c>
      <c r="H64" t="s">
        <v>1277</v>
      </c>
      <c r="I64" t="s">
        <v>1279</v>
      </c>
      <c r="Q64">
        <f t="shared" ref="Q64:V64" si="22">+$P63-Q63</f>
        <v>120.89721188375643</v>
      </c>
      <c r="R64">
        <f t="shared" si="22"/>
        <v>-103.78985366990491</v>
      </c>
      <c r="S64">
        <f t="shared" si="22"/>
        <v>-169.0817036329554</v>
      </c>
      <c r="T64">
        <f t="shared" si="22"/>
        <v>137.28470038546493</v>
      </c>
      <c r="U64">
        <f t="shared" si="22"/>
        <v>-4.1900451100946157</v>
      </c>
      <c r="V64">
        <f t="shared" si="22"/>
        <v>3.7779395746892988</v>
      </c>
    </row>
    <row r="65" spans="1:36" x14ac:dyDescent="0.25">
      <c r="F65" t="s">
        <v>1276</v>
      </c>
      <c r="H65" t="s">
        <v>1278</v>
      </c>
      <c r="W65" s="29"/>
      <c r="Z65" s="29"/>
    </row>
    <row r="66" spans="1:36" x14ac:dyDescent="0.25">
      <c r="A66">
        <v>1</v>
      </c>
      <c r="B66">
        <v>2</v>
      </c>
      <c r="C66" t="s">
        <v>1280</v>
      </c>
      <c r="D66" t="s">
        <v>1281</v>
      </c>
      <c r="E66" t="s">
        <v>1282</v>
      </c>
      <c r="F66">
        <v>1</v>
      </c>
      <c r="G66" s="29">
        <v>0.84148148148148139</v>
      </c>
      <c r="H66" s="29">
        <v>0</v>
      </c>
      <c r="I66" t="s">
        <v>1283</v>
      </c>
      <c r="J66">
        <v>1672</v>
      </c>
      <c r="K66">
        <f t="shared" ref="K66:K98" si="23">+J$105*G$105/G66</f>
        <v>1706.2923635563382</v>
      </c>
      <c r="L66">
        <f>+J$66*G$66/G66</f>
        <v>1672</v>
      </c>
      <c r="M66">
        <f t="shared" ref="M66" si="24">+J$98*G$98/G66</f>
        <v>1539.5655534771126</v>
      </c>
      <c r="N66">
        <f t="shared" ref="N66:N104" si="25">1325*G$105/G66</f>
        <v>1692.2435491857395</v>
      </c>
      <c r="O66" t="s">
        <v>1153</v>
      </c>
      <c r="P66" s="29">
        <v>0.24398148148148149</v>
      </c>
      <c r="Q66">
        <f>+R66*S66/P66</f>
        <v>1506.6674573055027</v>
      </c>
      <c r="R66">
        <v>1299</v>
      </c>
      <c r="S66" s="29">
        <v>0.2829861111111111</v>
      </c>
      <c r="U66" s="29">
        <f>+R66*S66/1430</f>
        <v>0.25706220862470863</v>
      </c>
      <c r="V66" t="s">
        <v>1208</v>
      </c>
      <c r="W66" s="64">
        <v>0.30843749999999998</v>
      </c>
      <c r="X66">
        <f t="shared" ref="X66:X114" si="26">+Y66*Z66/W66</f>
        <v>1592.0597395774703</v>
      </c>
      <c r="Y66">
        <v>1592</v>
      </c>
      <c r="Z66" s="29">
        <v>0.30844907407407407</v>
      </c>
      <c r="AA66">
        <v>1512</v>
      </c>
      <c r="AB66">
        <f>+AA$66*W$66/W66</f>
        <v>1512</v>
      </c>
      <c r="AC66">
        <f>+AA$78*W$78/W66</f>
        <v>1715.0470186498558</v>
      </c>
      <c r="AD66">
        <f>+AA$87*W$87/W66</f>
        <v>1619.4531877368759</v>
      </c>
      <c r="AE66">
        <f>+AA$92*W$92/W66</f>
        <v>1578.5657998423958</v>
      </c>
      <c r="AF66">
        <f>1340*W$87/W66</f>
        <v>1624.3018499756092</v>
      </c>
      <c r="AG66">
        <f>1330*W$87/W66</f>
        <v>1612.1801943787762</v>
      </c>
      <c r="AH66">
        <f>1320*W$87/W66</f>
        <v>1600.0585387819433</v>
      </c>
      <c r="AI66">
        <f>1315*W$87/W66</f>
        <v>1593.997710983527</v>
      </c>
      <c r="AJ66">
        <f>1322*W$87/W66</f>
        <v>1602.4828699013099</v>
      </c>
    </row>
    <row r="67" spans="1:36" x14ac:dyDescent="0.25">
      <c r="A67">
        <v>2</v>
      </c>
      <c r="B67">
        <v>5</v>
      </c>
      <c r="C67" t="s">
        <v>1284</v>
      </c>
      <c r="D67" t="s">
        <v>1285</v>
      </c>
      <c r="E67" t="s">
        <v>1286</v>
      </c>
      <c r="F67">
        <v>1</v>
      </c>
      <c r="G67" s="29">
        <v>0.87201388888888898</v>
      </c>
      <c r="H67" s="29">
        <v>3.0532407407407411E-2</v>
      </c>
      <c r="I67" t="s">
        <v>1287</v>
      </c>
      <c r="N67">
        <f t="shared" si="25"/>
        <v>1632.9918903135035</v>
      </c>
      <c r="O67" t="s">
        <v>66</v>
      </c>
      <c r="P67" s="29">
        <v>0.25317129629629631</v>
      </c>
      <c r="Q67">
        <f t="shared" ref="Q67:Q115" si="27">+R67*S67/P67</f>
        <v>1451.9772332449481</v>
      </c>
      <c r="R67">
        <v>1299</v>
      </c>
      <c r="S67" s="29">
        <v>0.2829861111111111</v>
      </c>
      <c r="V67" t="s">
        <v>1153</v>
      </c>
      <c r="W67" s="64">
        <v>0.30843749999999998</v>
      </c>
      <c r="X67">
        <f t="shared" si="26"/>
        <v>1592.0597395774703</v>
      </c>
      <c r="Y67">
        <f>+Y66</f>
        <v>1592</v>
      </c>
      <c r="Z67" s="29">
        <f>+Z66</f>
        <v>0.30844907407407407</v>
      </c>
    </row>
    <row r="68" spans="1:36" x14ac:dyDescent="0.25">
      <c r="A68">
        <v>2</v>
      </c>
      <c r="B68">
        <v>8</v>
      </c>
      <c r="C68" t="s">
        <v>1288</v>
      </c>
      <c r="D68" t="s">
        <v>1289</v>
      </c>
      <c r="E68" t="s">
        <v>1286</v>
      </c>
      <c r="F68">
        <v>1</v>
      </c>
      <c r="G68" s="29">
        <v>0.87201388888888898</v>
      </c>
      <c r="H68" s="29">
        <v>3.0532407407407411E-2</v>
      </c>
      <c r="I68" t="s">
        <v>1287</v>
      </c>
      <c r="N68">
        <f t="shared" si="25"/>
        <v>1632.9918903135035</v>
      </c>
      <c r="O68" t="s">
        <v>103</v>
      </c>
      <c r="P68" s="29">
        <v>0.25317129629629631</v>
      </c>
      <c r="Q68">
        <f t="shared" si="27"/>
        <v>1451.9772332449481</v>
      </c>
      <c r="R68">
        <v>1299</v>
      </c>
      <c r="S68" s="29">
        <v>0.2829861111111111</v>
      </c>
      <c r="V68" t="s">
        <v>96</v>
      </c>
      <c r="W68" s="64">
        <v>0.31758101851851855</v>
      </c>
      <c r="X68">
        <f t="shared" si="26"/>
        <v>1546.2225299755821</v>
      </c>
      <c r="Y68">
        <f t="shared" ref="Y68:Y115" si="28">+Y67</f>
        <v>1592</v>
      </c>
      <c r="Z68" s="29">
        <f t="shared" ref="Z68:Z115" si="29">+Z67</f>
        <v>0.30844907407407407</v>
      </c>
    </row>
    <row r="69" spans="1:36" x14ac:dyDescent="0.25">
      <c r="A69">
        <v>4</v>
      </c>
      <c r="B69">
        <v>18</v>
      </c>
      <c r="C69" t="s">
        <v>1290</v>
      </c>
      <c r="E69" t="s">
        <v>1282</v>
      </c>
      <c r="F69">
        <v>2</v>
      </c>
      <c r="G69" s="29">
        <v>0.90259259259259261</v>
      </c>
      <c r="H69" s="29">
        <v>6.1111111111111116E-2</v>
      </c>
      <c r="I69" t="s">
        <v>1291</v>
      </c>
      <c r="N69">
        <f t="shared" si="25"/>
        <v>1577.6681755231841</v>
      </c>
      <c r="O69" t="s">
        <v>803</v>
      </c>
      <c r="P69" s="29">
        <v>0.26980324074074075</v>
      </c>
      <c r="Q69">
        <f t="shared" si="27"/>
        <v>1362.4705074857363</v>
      </c>
      <c r="R69">
        <v>1299</v>
      </c>
      <c r="S69" s="29">
        <v>0.2829861111111111</v>
      </c>
      <c r="V69" t="s">
        <v>1209</v>
      </c>
      <c r="W69" s="64">
        <v>0.32321759259259258</v>
      </c>
      <c r="X69">
        <f t="shared" si="26"/>
        <v>1519.2580391033446</v>
      </c>
      <c r="Y69">
        <f t="shared" si="28"/>
        <v>1592</v>
      </c>
      <c r="Z69" s="29">
        <f t="shared" si="29"/>
        <v>0.30844907407407407</v>
      </c>
    </row>
    <row r="70" spans="1:36" x14ac:dyDescent="0.25">
      <c r="A70">
        <v>5</v>
      </c>
      <c r="B70">
        <v>21</v>
      </c>
      <c r="C70" t="s">
        <v>1292</v>
      </c>
      <c r="D70" t="s">
        <v>1293</v>
      </c>
      <c r="E70" t="s">
        <v>1282</v>
      </c>
      <c r="F70">
        <v>3</v>
      </c>
      <c r="G70" s="29">
        <v>0.90976851851851848</v>
      </c>
      <c r="H70" s="29">
        <v>6.8287037037037035E-2</v>
      </c>
      <c r="I70" t="s">
        <v>1294</v>
      </c>
      <c r="N70">
        <f t="shared" si="25"/>
        <v>1565.2240980102795</v>
      </c>
      <c r="O70" t="s">
        <v>1043</v>
      </c>
      <c r="P70" s="29">
        <v>0.27612268518518518</v>
      </c>
      <c r="Q70">
        <f t="shared" si="27"/>
        <v>1331.2885107096449</v>
      </c>
      <c r="R70">
        <v>1299</v>
      </c>
      <c r="S70" s="29">
        <v>0.2829861111111111</v>
      </c>
      <c r="V70" t="s">
        <v>880</v>
      </c>
      <c r="W70" s="64">
        <v>0.32517361111111115</v>
      </c>
      <c r="X70">
        <f t="shared" si="26"/>
        <v>1510.1192382986294</v>
      </c>
      <c r="Y70">
        <f t="shared" si="28"/>
        <v>1592</v>
      </c>
      <c r="Z70" s="29">
        <f t="shared" si="29"/>
        <v>0.30844907407407407</v>
      </c>
    </row>
    <row r="71" spans="1:36" x14ac:dyDescent="0.25">
      <c r="A71">
        <v>6</v>
      </c>
      <c r="B71">
        <v>29</v>
      </c>
      <c r="C71" t="s">
        <v>1295</v>
      </c>
      <c r="E71" t="s">
        <v>1282</v>
      </c>
      <c r="F71">
        <v>4</v>
      </c>
      <c r="G71" s="29">
        <v>0.94474537037037043</v>
      </c>
      <c r="H71" s="29">
        <v>0.10326388888888889</v>
      </c>
      <c r="I71" t="s">
        <v>1296</v>
      </c>
      <c r="N71">
        <f t="shared" si="25"/>
        <v>1507.2755617082792</v>
      </c>
      <c r="O71" t="s">
        <v>170</v>
      </c>
      <c r="P71" s="29">
        <v>0.27612268518518518</v>
      </c>
      <c r="Q71">
        <f t="shared" si="27"/>
        <v>1331.2885107096449</v>
      </c>
      <c r="R71">
        <v>1299</v>
      </c>
      <c r="S71" s="29">
        <v>0.2829861111111111</v>
      </c>
      <c r="V71" t="s">
        <v>892</v>
      </c>
      <c r="W71" s="64">
        <v>0.32820601851851855</v>
      </c>
      <c r="X71">
        <f t="shared" si="26"/>
        <v>1496.1667313185455</v>
      </c>
      <c r="Y71">
        <f t="shared" si="28"/>
        <v>1592</v>
      </c>
      <c r="Z71" s="29">
        <f t="shared" si="29"/>
        <v>0.30844907407407407</v>
      </c>
    </row>
    <row r="72" spans="1:36" x14ac:dyDescent="0.25">
      <c r="A72">
        <v>7</v>
      </c>
      <c r="B72">
        <v>64</v>
      </c>
      <c r="C72" t="s">
        <v>1297</v>
      </c>
      <c r="D72" t="s">
        <v>1298</v>
      </c>
      <c r="E72" t="s">
        <v>1286</v>
      </c>
      <c r="F72">
        <v>3</v>
      </c>
      <c r="G72" s="29">
        <v>0.94626157407407396</v>
      </c>
      <c r="H72" s="29">
        <v>0.10478009259259259</v>
      </c>
      <c r="I72" t="s">
        <v>1299</v>
      </c>
      <c r="N72">
        <f t="shared" si="25"/>
        <v>1504.8604400846414</v>
      </c>
      <c r="O72" t="s">
        <v>1154</v>
      </c>
      <c r="P72" s="29">
        <v>0.27865740740740741</v>
      </c>
      <c r="Q72">
        <f t="shared" si="27"/>
        <v>1319.1788503073599</v>
      </c>
      <c r="R72">
        <v>1299</v>
      </c>
      <c r="S72" s="29">
        <v>0.2829861111111111</v>
      </c>
      <c r="V72" t="s">
        <v>1210</v>
      </c>
      <c r="W72" s="64">
        <v>0.3300925925925926</v>
      </c>
      <c r="X72">
        <f t="shared" si="26"/>
        <v>1487.6157082748948</v>
      </c>
      <c r="Y72">
        <f t="shared" si="28"/>
        <v>1592</v>
      </c>
      <c r="Z72" s="29">
        <f t="shared" si="29"/>
        <v>0.30844907407407407</v>
      </c>
    </row>
    <row r="73" spans="1:36" x14ac:dyDescent="0.25">
      <c r="A73">
        <v>8</v>
      </c>
      <c r="B73">
        <v>27</v>
      </c>
      <c r="C73" t="s">
        <v>1300</v>
      </c>
      <c r="D73" t="s">
        <v>1301</v>
      </c>
      <c r="E73" t="s">
        <v>1286</v>
      </c>
      <c r="F73">
        <v>4</v>
      </c>
      <c r="G73" s="29">
        <v>0.95146990740740733</v>
      </c>
      <c r="H73" s="29">
        <v>0.10998842592592593</v>
      </c>
      <c r="I73" t="s">
        <v>1302</v>
      </c>
      <c r="N73">
        <f t="shared" si="25"/>
        <v>1496.6228545014417</v>
      </c>
      <c r="O73" t="s">
        <v>1155</v>
      </c>
      <c r="P73" s="29">
        <v>0.27865740740740741</v>
      </c>
      <c r="Q73">
        <f t="shared" si="27"/>
        <v>1319.1788503073599</v>
      </c>
      <c r="R73">
        <v>1299</v>
      </c>
      <c r="S73" s="29">
        <v>0.2829861111111111</v>
      </c>
      <c r="V73" t="s">
        <v>1211</v>
      </c>
      <c r="W73" s="64">
        <v>0.33564814814814814</v>
      </c>
      <c r="X73">
        <f t="shared" si="26"/>
        <v>1462.9931034482759</v>
      </c>
      <c r="Y73">
        <f t="shared" si="28"/>
        <v>1592</v>
      </c>
      <c r="Z73" s="29">
        <f t="shared" si="29"/>
        <v>0.30844907407407407</v>
      </c>
    </row>
    <row r="74" spans="1:36" x14ac:dyDescent="0.25">
      <c r="A74">
        <v>9</v>
      </c>
      <c r="B74">
        <v>75</v>
      </c>
      <c r="C74" t="s">
        <v>1303</v>
      </c>
      <c r="D74" t="s">
        <v>1304</v>
      </c>
      <c r="E74" t="s">
        <v>1282</v>
      </c>
      <c r="F74">
        <v>5</v>
      </c>
      <c r="G74" s="29">
        <v>0.95270833333333327</v>
      </c>
      <c r="H74" s="29">
        <v>0.11122685185185184</v>
      </c>
      <c r="I74" t="s">
        <v>1283</v>
      </c>
      <c r="N74">
        <f t="shared" si="25"/>
        <v>1494.6773938819642</v>
      </c>
      <c r="O74" t="s">
        <v>1156</v>
      </c>
      <c r="P74" s="29">
        <v>0.28023148148148147</v>
      </c>
      <c r="Q74">
        <f t="shared" si="27"/>
        <v>1311.7689575417148</v>
      </c>
      <c r="R74">
        <v>1299</v>
      </c>
      <c r="S74" s="29">
        <v>0.2829861111111111</v>
      </c>
      <c r="V74" t="s">
        <v>1212</v>
      </c>
      <c r="W74" s="64">
        <v>0.34563657407407405</v>
      </c>
      <c r="X74">
        <f t="shared" si="26"/>
        <v>1420.714596658072</v>
      </c>
      <c r="Y74">
        <f t="shared" si="28"/>
        <v>1592</v>
      </c>
      <c r="Z74" s="29">
        <f t="shared" si="29"/>
        <v>0.30844907407407407</v>
      </c>
    </row>
    <row r="75" spans="1:36" x14ac:dyDescent="0.25">
      <c r="A75">
        <v>10</v>
      </c>
      <c r="B75">
        <v>158</v>
      </c>
      <c r="C75" t="s">
        <v>1305</v>
      </c>
      <c r="D75" t="s">
        <v>1306</v>
      </c>
      <c r="E75" t="s">
        <v>1282</v>
      </c>
      <c r="F75">
        <v>6</v>
      </c>
      <c r="G75" s="29">
        <v>0.95630787037037035</v>
      </c>
      <c r="H75" s="29">
        <v>0.11482638888888889</v>
      </c>
      <c r="I75" t="s">
        <v>1283</v>
      </c>
      <c r="N75">
        <f t="shared" si="25"/>
        <v>1489.0514372163389</v>
      </c>
      <c r="O75" t="s">
        <v>1157</v>
      </c>
      <c r="P75" s="29">
        <v>0.2807175925925926</v>
      </c>
      <c r="Q75">
        <f t="shared" si="27"/>
        <v>1309.4974024903108</v>
      </c>
      <c r="R75">
        <v>1299</v>
      </c>
      <c r="S75" s="29">
        <v>0.2829861111111111</v>
      </c>
      <c r="V75" t="s">
        <v>1213</v>
      </c>
      <c r="W75" s="64">
        <v>0.34614583333333332</v>
      </c>
      <c r="X75">
        <f t="shared" si="26"/>
        <v>1418.6244023138397</v>
      </c>
      <c r="Y75">
        <f t="shared" si="28"/>
        <v>1592</v>
      </c>
      <c r="Z75" s="29">
        <f t="shared" si="29"/>
        <v>0.30844907407407407</v>
      </c>
    </row>
    <row r="76" spans="1:36" x14ac:dyDescent="0.25">
      <c r="A76">
        <v>11</v>
      </c>
      <c r="B76">
        <v>96</v>
      </c>
      <c r="C76" t="s">
        <v>1307</v>
      </c>
      <c r="D76" t="s">
        <v>1308</v>
      </c>
      <c r="E76" t="s">
        <v>1282</v>
      </c>
      <c r="F76">
        <v>7</v>
      </c>
      <c r="G76" s="29">
        <v>0.96603009259259265</v>
      </c>
      <c r="H76" s="29">
        <v>0.12454861111111111</v>
      </c>
      <c r="I76" t="s">
        <v>1287</v>
      </c>
      <c r="N76">
        <f t="shared" si="25"/>
        <v>1474.0654765470556</v>
      </c>
      <c r="O76" t="s">
        <v>1158</v>
      </c>
      <c r="P76" s="29">
        <v>0.28266203703703702</v>
      </c>
      <c r="Q76">
        <f t="shared" si="27"/>
        <v>1300.4893129145853</v>
      </c>
      <c r="R76">
        <v>1299</v>
      </c>
      <c r="S76" s="29">
        <v>0.2829861111111111</v>
      </c>
      <c r="V76" t="s">
        <v>123</v>
      </c>
      <c r="W76" s="64">
        <v>0.35016203703703702</v>
      </c>
      <c r="X76">
        <f t="shared" si="26"/>
        <v>1402.3534078138428</v>
      </c>
      <c r="Y76">
        <f t="shared" si="28"/>
        <v>1592</v>
      </c>
      <c r="Z76" s="29">
        <f t="shared" si="29"/>
        <v>0.30844907407407407</v>
      </c>
    </row>
    <row r="77" spans="1:36" x14ac:dyDescent="0.25">
      <c r="A77">
        <v>12</v>
      </c>
      <c r="B77">
        <v>71</v>
      </c>
      <c r="C77" t="s">
        <v>1309</v>
      </c>
      <c r="D77" t="s">
        <v>1310</v>
      </c>
      <c r="E77" t="s">
        <v>1282</v>
      </c>
      <c r="F77">
        <v>8</v>
      </c>
      <c r="G77" s="29">
        <v>0.96616898148148145</v>
      </c>
      <c r="H77" s="29">
        <v>0.12468749999999999</v>
      </c>
      <c r="I77" t="s">
        <v>1302</v>
      </c>
      <c r="N77">
        <f t="shared" si="25"/>
        <v>1473.8535764342275</v>
      </c>
      <c r="O77" t="s">
        <v>121</v>
      </c>
      <c r="P77" s="29">
        <v>0.2829861111111111</v>
      </c>
      <c r="Q77">
        <f t="shared" si="27"/>
        <v>1299</v>
      </c>
      <c r="R77">
        <v>1299</v>
      </c>
      <c r="S77" s="29">
        <v>0.2829861111111111</v>
      </c>
      <c r="V77" t="s">
        <v>1214</v>
      </c>
      <c r="W77" s="64">
        <v>0.3520833333333333</v>
      </c>
      <c r="X77">
        <f t="shared" si="26"/>
        <v>1394.7008547008547</v>
      </c>
      <c r="Y77">
        <f t="shared" si="28"/>
        <v>1592</v>
      </c>
      <c r="Z77" s="29">
        <f t="shared" si="29"/>
        <v>0.30844907407407407</v>
      </c>
    </row>
    <row r="78" spans="1:36" x14ac:dyDescent="0.25">
      <c r="A78">
        <v>13</v>
      </c>
      <c r="B78">
        <v>161</v>
      </c>
      <c r="C78" t="s">
        <v>1311</v>
      </c>
      <c r="D78" t="s">
        <v>1312</v>
      </c>
      <c r="E78" t="s">
        <v>1282</v>
      </c>
      <c r="F78">
        <v>9</v>
      </c>
      <c r="G78" s="29">
        <v>0.97084490740740748</v>
      </c>
      <c r="H78" s="29">
        <v>0.12936342592592592</v>
      </c>
      <c r="I78" t="s">
        <v>1287</v>
      </c>
      <c r="N78">
        <f t="shared" si="25"/>
        <v>1466.7549862304932</v>
      </c>
      <c r="O78" t="s">
        <v>276</v>
      </c>
      <c r="P78" s="29">
        <v>0.283287037037037</v>
      </c>
      <c r="Q78">
        <f t="shared" si="27"/>
        <v>1297.6201176662855</v>
      </c>
      <c r="R78">
        <v>1299</v>
      </c>
      <c r="S78" s="29">
        <v>0.2829861111111111</v>
      </c>
      <c r="V78" t="s">
        <v>1215</v>
      </c>
      <c r="W78" s="64">
        <v>0.35814814814814816</v>
      </c>
      <c r="X78">
        <f t="shared" si="26"/>
        <v>1371.083247156153</v>
      </c>
      <c r="Y78">
        <f t="shared" si="28"/>
        <v>1592</v>
      </c>
      <c r="Z78" s="29">
        <f t="shared" si="29"/>
        <v>0.30844907407407407</v>
      </c>
      <c r="AA78">
        <v>1477</v>
      </c>
      <c r="AB78">
        <f>+AA$66*W$66/W78</f>
        <v>1302.1357290589451</v>
      </c>
      <c r="AC78">
        <f>+AA$78*W$78/W78</f>
        <v>1477</v>
      </c>
      <c r="AD78">
        <f>+AA$87*W$87/W78</f>
        <v>1394.6745087900724</v>
      </c>
      <c r="AE78">
        <f>+AA$92*W$92/W78</f>
        <v>1359.4622543950363</v>
      </c>
      <c r="AF78">
        <f>1340*W$87/W78</f>
        <v>1398.8501809720788</v>
      </c>
      <c r="AG78">
        <f>1330*W$87/W78</f>
        <v>1388.411000517063</v>
      </c>
      <c r="AH78">
        <f>1320*W$87/W78</f>
        <v>1377.9718200620475</v>
      </c>
      <c r="AI78">
        <f>1315*W$87/W78</f>
        <v>1372.75222983454</v>
      </c>
      <c r="AJ78">
        <f>1322*W$87/W78</f>
        <v>1380.0596561530508</v>
      </c>
    </row>
    <row r="79" spans="1:36" x14ac:dyDescent="0.25">
      <c r="A79">
        <v>14</v>
      </c>
      <c r="B79">
        <v>1</v>
      </c>
      <c r="C79" t="s">
        <v>1313</v>
      </c>
      <c r="D79" t="s">
        <v>1306</v>
      </c>
      <c r="E79" t="s">
        <v>1314</v>
      </c>
      <c r="F79">
        <v>1</v>
      </c>
      <c r="G79" s="29">
        <v>0.97453703703703709</v>
      </c>
      <c r="H79" s="29">
        <v>0.13305555555555557</v>
      </c>
      <c r="I79" t="s">
        <v>1291</v>
      </c>
      <c r="N79">
        <f t="shared" si="25"/>
        <v>1461.1980403800474</v>
      </c>
      <c r="O79" t="s">
        <v>1159</v>
      </c>
      <c r="P79" s="29">
        <v>0.28715277777777776</v>
      </c>
      <c r="Q79">
        <f t="shared" si="27"/>
        <v>1280.1511487303508</v>
      </c>
      <c r="R79">
        <v>1299</v>
      </c>
      <c r="S79" s="29">
        <v>0.2829861111111111</v>
      </c>
      <c r="V79" t="s">
        <v>1216</v>
      </c>
      <c r="W79" s="64">
        <v>0.36167824074074079</v>
      </c>
      <c r="X79">
        <f t="shared" si="26"/>
        <v>1357.7010464334858</v>
      </c>
      <c r="Y79">
        <f t="shared" si="28"/>
        <v>1592</v>
      </c>
      <c r="Z79" s="29">
        <f t="shared" si="29"/>
        <v>0.30844907407407407</v>
      </c>
    </row>
    <row r="80" spans="1:36" x14ac:dyDescent="0.25">
      <c r="A80">
        <v>15</v>
      </c>
      <c r="B80">
        <v>39</v>
      </c>
      <c r="C80" t="s">
        <v>1315</v>
      </c>
      <c r="E80" t="s">
        <v>1282</v>
      </c>
      <c r="F80">
        <v>10</v>
      </c>
      <c r="G80" s="29">
        <v>0.98886574074074074</v>
      </c>
      <c r="H80" s="29">
        <v>0.14738425925925927</v>
      </c>
      <c r="I80" t="s">
        <v>1316</v>
      </c>
      <c r="N80">
        <f t="shared" si="25"/>
        <v>1440.0252229687026</v>
      </c>
      <c r="O80" t="s">
        <v>259</v>
      </c>
      <c r="P80" s="29">
        <v>0.28762731481481479</v>
      </c>
      <c r="Q80">
        <f t="shared" si="27"/>
        <v>1278.0391131141605</v>
      </c>
      <c r="R80">
        <v>1299</v>
      </c>
      <c r="S80" s="29">
        <v>0.2829861111111111</v>
      </c>
      <c r="V80" t="s">
        <v>1217</v>
      </c>
      <c r="W80" s="64">
        <v>0.36188657407407404</v>
      </c>
      <c r="X80">
        <f t="shared" si="26"/>
        <v>1356.9194358269103</v>
      </c>
      <c r="Y80">
        <f t="shared" si="28"/>
        <v>1592</v>
      </c>
      <c r="Z80" s="29">
        <f t="shared" si="29"/>
        <v>0.30844907407407407</v>
      </c>
    </row>
    <row r="81" spans="1:36" x14ac:dyDescent="0.25">
      <c r="A81">
        <v>16</v>
      </c>
      <c r="B81">
        <v>51</v>
      </c>
      <c r="C81" t="s">
        <v>1317</v>
      </c>
      <c r="E81" t="s">
        <v>1318</v>
      </c>
      <c r="F81">
        <v>1</v>
      </c>
      <c r="G81" s="29">
        <v>0.98888888888888893</v>
      </c>
      <c r="H81" s="29">
        <v>0.1474074074074074</v>
      </c>
      <c r="I81" t="s">
        <v>1287</v>
      </c>
      <c r="N81">
        <f t="shared" si="25"/>
        <v>1439.9915145131085</v>
      </c>
      <c r="O81" t="s">
        <v>1160</v>
      </c>
      <c r="P81" s="29">
        <v>0.28810185185185183</v>
      </c>
      <c r="Q81">
        <f t="shared" si="27"/>
        <v>1275.9340350313355</v>
      </c>
      <c r="R81">
        <v>1299</v>
      </c>
      <c r="S81" s="29">
        <v>0.2829861111111111</v>
      </c>
      <c r="V81" t="s">
        <v>1218</v>
      </c>
      <c r="W81" s="64">
        <v>0.36193287037037036</v>
      </c>
      <c r="X81">
        <f t="shared" si="26"/>
        <v>1356.7458667775256</v>
      </c>
      <c r="Y81">
        <f t="shared" si="28"/>
        <v>1592</v>
      </c>
      <c r="Z81" s="29">
        <f t="shared" si="29"/>
        <v>0.30844907407407407</v>
      </c>
    </row>
    <row r="82" spans="1:36" x14ac:dyDescent="0.25">
      <c r="A82">
        <v>17</v>
      </c>
      <c r="B82">
        <v>69</v>
      </c>
      <c r="C82" t="s">
        <v>1319</v>
      </c>
      <c r="D82" t="s">
        <v>1320</v>
      </c>
      <c r="E82" t="s">
        <v>1282</v>
      </c>
      <c r="F82">
        <v>11</v>
      </c>
      <c r="G82" s="29">
        <v>0.9899768518518518</v>
      </c>
      <c r="H82" s="29">
        <v>0.14849537037037039</v>
      </c>
      <c r="I82" t="s">
        <v>1283</v>
      </c>
      <c r="N82">
        <f t="shared" si="25"/>
        <v>1438.4089952533495</v>
      </c>
      <c r="O82" t="s">
        <v>211</v>
      </c>
      <c r="P82" s="29">
        <v>0.28844907407407411</v>
      </c>
      <c r="Q82">
        <f t="shared" si="27"/>
        <v>1274.39812214108</v>
      </c>
      <c r="R82">
        <v>1299</v>
      </c>
      <c r="S82" s="29">
        <v>0.2829861111111111</v>
      </c>
      <c r="V82" t="s">
        <v>1219</v>
      </c>
      <c r="W82" s="64">
        <v>0.3669560185185185</v>
      </c>
      <c r="X82">
        <f t="shared" si="26"/>
        <v>1338.1737896230879</v>
      </c>
      <c r="Y82">
        <f t="shared" si="28"/>
        <v>1592</v>
      </c>
      <c r="Z82" s="29">
        <f t="shared" si="29"/>
        <v>0.30844907407407407</v>
      </c>
    </row>
    <row r="83" spans="1:36" x14ac:dyDescent="0.25">
      <c r="A83">
        <v>18</v>
      </c>
      <c r="B83">
        <v>49</v>
      </c>
      <c r="C83" t="s">
        <v>1321</v>
      </c>
      <c r="D83" t="s">
        <v>1306</v>
      </c>
      <c r="E83" t="s">
        <v>1282</v>
      </c>
      <c r="F83">
        <v>12</v>
      </c>
      <c r="G83" s="29">
        <v>0.99447916666666669</v>
      </c>
      <c r="H83" s="29">
        <v>0.15299768518518519</v>
      </c>
      <c r="I83" t="s">
        <v>1322</v>
      </c>
      <c r="N83">
        <f t="shared" si="25"/>
        <v>1431.8968727814438</v>
      </c>
      <c r="O83" t="s">
        <v>1161</v>
      </c>
      <c r="P83" s="29">
        <v>0.28913194444444446</v>
      </c>
      <c r="Q83">
        <f t="shared" si="27"/>
        <v>1271.388255073856</v>
      </c>
      <c r="R83">
        <v>1299</v>
      </c>
      <c r="S83" s="29">
        <v>0.2829861111111111</v>
      </c>
      <c r="V83" t="s">
        <v>1220</v>
      </c>
      <c r="W83" s="64">
        <v>0.36881944444444442</v>
      </c>
      <c r="X83">
        <f t="shared" si="26"/>
        <v>1331.4127910625746</v>
      </c>
      <c r="Y83">
        <f t="shared" si="28"/>
        <v>1592</v>
      </c>
      <c r="Z83" s="29">
        <f t="shared" si="29"/>
        <v>0.30844907407407407</v>
      </c>
    </row>
    <row r="84" spans="1:36" x14ac:dyDescent="0.25">
      <c r="A84">
        <v>19</v>
      </c>
      <c r="B84">
        <v>33</v>
      </c>
      <c r="C84" t="s">
        <v>1323</v>
      </c>
      <c r="D84" t="s">
        <v>1324</v>
      </c>
      <c r="E84" t="s">
        <v>1282</v>
      </c>
      <c r="F84">
        <v>13</v>
      </c>
      <c r="G84" s="29">
        <v>0.99497685185185192</v>
      </c>
      <c r="H84" s="29">
        <v>0.15349537037037037</v>
      </c>
      <c r="I84" t="s">
        <v>1291</v>
      </c>
      <c r="N84">
        <f t="shared" si="25"/>
        <v>1431.1806411837238</v>
      </c>
      <c r="O84" t="s">
        <v>1162</v>
      </c>
      <c r="P84" s="29">
        <v>0.2974074074074074</v>
      </c>
      <c r="Q84">
        <f t="shared" si="27"/>
        <v>1236.0114414694895</v>
      </c>
      <c r="R84">
        <v>1299</v>
      </c>
      <c r="S84" s="29">
        <v>0.2829861111111111</v>
      </c>
      <c r="V84" t="s">
        <v>1221</v>
      </c>
      <c r="W84" s="64">
        <v>0.37027777777777776</v>
      </c>
      <c r="X84">
        <f t="shared" si="26"/>
        <v>1326.1690422605652</v>
      </c>
      <c r="Y84">
        <f t="shared" si="28"/>
        <v>1592</v>
      </c>
      <c r="Z84" s="29">
        <f t="shared" si="29"/>
        <v>0.30844907407407407</v>
      </c>
    </row>
    <row r="85" spans="1:36" x14ac:dyDescent="0.25">
      <c r="A85">
        <v>20</v>
      </c>
      <c r="B85">
        <v>57</v>
      </c>
      <c r="C85" t="s">
        <v>1325</v>
      </c>
      <c r="D85" t="s">
        <v>1306</v>
      </c>
      <c r="E85" t="s">
        <v>1282</v>
      </c>
      <c r="F85">
        <v>14</v>
      </c>
      <c r="G85" s="109">
        <v>1.0099189814814815</v>
      </c>
      <c r="H85" s="29">
        <v>0.16843750000000002</v>
      </c>
      <c r="I85" t="s">
        <v>1326</v>
      </c>
      <c r="N85">
        <f t="shared" si="25"/>
        <v>1410.0057875012892</v>
      </c>
      <c r="O85" t="s">
        <v>1163</v>
      </c>
      <c r="P85" s="29">
        <v>0.29872685185185183</v>
      </c>
      <c r="Q85">
        <f t="shared" si="27"/>
        <v>1230.552111584657</v>
      </c>
      <c r="R85">
        <v>1299</v>
      </c>
      <c r="S85" s="29">
        <v>0.2829861111111111</v>
      </c>
      <c r="V85" t="s">
        <v>1222</v>
      </c>
      <c r="W85" s="64">
        <v>0.37086805555555552</v>
      </c>
      <c r="X85">
        <f t="shared" si="26"/>
        <v>1324.0582966638581</v>
      </c>
      <c r="Y85">
        <f t="shared" si="28"/>
        <v>1592</v>
      </c>
      <c r="Z85" s="29">
        <f t="shared" si="29"/>
        <v>0.30844907407407407</v>
      </c>
    </row>
    <row r="86" spans="1:36" x14ac:dyDescent="0.25">
      <c r="A86">
        <v>21</v>
      </c>
      <c r="B86">
        <v>52</v>
      </c>
      <c r="C86" t="s">
        <v>1327</v>
      </c>
      <c r="D86" t="s">
        <v>1328</v>
      </c>
      <c r="E86" t="s">
        <v>1286</v>
      </c>
      <c r="F86">
        <v>5</v>
      </c>
      <c r="G86" s="109">
        <v>1.0116435185185184</v>
      </c>
      <c r="H86" s="29">
        <v>0.17016203703703703</v>
      </c>
      <c r="I86" t="s">
        <v>1329</v>
      </c>
      <c r="N86">
        <f t="shared" si="25"/>
        <v>1407.6021668992976</v>
      </c>
      <c r="O86" t="s">
        <v>1045</v>
      </c>
      <c r="P86" s="29">
        <v>0.29976851851851855</v>
      </c>
      <c r="Q86">
        <f t="shared" si="27"/>
        <v>1226.2760617760616</v>
      </c>
      <c r="R86">
        <v>1299</v>
      </c>
      <c r="S86" s="29">
        <v>0.2829861111111111</v>
      </c>
      <c r="V86" t="s">
        <v>1223</v>
      </c>
      <c r="W86" s="64">
        <v>0.37343750000000003</v>
      </c>
      <c r="X86">
        <f t="shared" si="26"/>
        <v>1314.9480861614752</v>
      </c>
      <c r="Y86">
        <f t="shared" si="28"/>
        <v>1592</v>
      </c>
      <c r="Z86" s="29">
        <f t="shared" si="29"/>
        <v>0.30844907407407407</v>
      </c>
    </row>
    <row r="87" spans="1:36" x14ac:dyDescent="0.25">
      <c r="A87">
        <v>22</v>
      </c>
      <c r="B87">
        <v>13</v>
      </c>
      <c r="C87" t="s">
        <v>1330</v>
      </c>
      <c r="D87" t="s">
        <v>1331</v>
      </c>
      <c r="E87" t="s">
        <v>1286</v>
      </c>
      <c r="F87">
        <v>6</v>
      </c>
      <c r="G87" s="109">
        <v>1.0182523148148148</v>
      </c>
      <c r="H87" s="29">
        <v>0.17677083333333332</v>
      </c>
      <c r="I87" t="s">
        <v>1287</v>
      </c>
      <c r="N87">
        <f t="shared" si="25"/>
        <v>1398.4663605260466</v>
      </c>
      <c r="O87" t="s">
        <v>1164</v>
      </c>
      <c r="P87" s="29">
        <v>0.29989583333333331</v>
      </c>
      <c r="Q87">
        <f t="shared" si="27"/>
        <v>1225.7554706495312</v>
      </c>
      <c r="R87">
        <v>1299</v>
      </c>
      <c r="S87" s="29">
        <v>0.2829861111111111</v>
      </c>
      <c r="V87" t="s">
        <v>107</v>
      </c>
      <c r="W87" s="64">
        <v>0.37387731481481484</v>
      </c>
      <c r="X87">
        <f t="shared" si="26"/>
        <v>1313.4012320837073</v>
      </c>
      <c r="Y87">
        <f t="shared" si="28"/>
        <v>1592</v>
      </c>
      <c r="Z87" s="29">
        <f t="shared" si="29"/>
        <v>0.30844907407407407</v>
      </c>
      <c r="AA87">
        <v>1336</v>
      </c>
      <c r="AB87">
        <f>+AA$66*W$66/W87</f>
        <v>1247.354363371823</v>
      </c>
      <c r="AC87">
        <f>+AA$78*W$78/W87</f>
        <v>1414.862025198898</v>
      </c>
      <c r="AD87">
        <f>+AA$87*W$87/W87</f>
        <v>1336</v>
      </c>
      <c r="AE87">
        <f>+AA$92*W$92/W87</f>
        <v>1302.2691390892487</v>
      </c>
      <c r="AF87">
        <f>1340*W$87/W87</f>
        <v>1340</v>
      </c>
      <c r="AG87">
        <f>1330*W$87/W87</f>
        <v>1330</v>
      </c>
      <c r="AH87">
        <f>1320*W$87/W87</f>
        <v>1320</v>
      </c>
      <c r="AI87">
        <f>1315*W$87/W87</f>
        <v>1315</v>
      </c>
      <c r="AJ87">
        <f>1322*W$87/W87</f>
        <v>1322</v>
      </c>
    </row>
    <row r="88" spans="1:36" x14ac:dyDescent="0.25">
      <c r="A88">
        <v>23</v>
      </c>
      <c r="B88">
        <v>63</v>
      </c>
      <c r="C88" t="s">
        <v>1332</v>
      </c>
      <c r="D88" t="s">
        <v>1333</v>
      </c>
      <c r="E88" t="s">
        <v>1282</v>
      </c>
      <c r="F88">
        <v>15</v>
      </c>
      <c r="G88" s="109">
        <v>1.0220486111111111</v>
      </c>
      <c r="H88" s="29">
        <v>0.18056712962962962</v>
      </c>
      <c r="I88" t="s">
        <v>1334</v>
      </c>
      <c r="N88">
        <f t="shared" si="25"/>
        <v>1393.2718985334918</v>
      </c>
      <c r="O88" t="s">
        <v>1165</v>
      </c>
      <c r="P88" s="29">
        <v>0.30052083333333335</v>
      </c>
      <c r="Q88">
        <f t="shared" si="27"/>
        <v>1223.2062391681109</v>
      </c>
      <c r="R88">
        <v>1299</v>
      </c>
      <c r="S88" s="29">
        <v>0.2829861111111111</v>
      </c>
      <c r="V88" t="s">
        <v>139</v>
      </c>
      <c r="W88" s="64">
        <v>0.37393518518518515</v>
      </c>
      <c r="X88">
        <f t="shared" si="26"/>
        <v>1313.1979695431473</v>
      </c>
      <c r="Y88">
        <f t="shared" si="28"/>
        <v>1592</v>
      </c>
      <c r="Z88" s="29">
        <f t="shared" si="29"/>
        <v>0.30844907407407407</v>
      </c>
    </row>
    <row r="89" spans="1:36" x14ac:dyDescent="0.25">
      <c r="A89">
        <v>24</v>
      </c>
      <c r="B89">
        <v>156</v>
      </c>
      <c r="C89" t="s">
        <v>1335</v>
      </c>
      <c r="D89" t="s">
        <v>1336</v>
      </c>
      <c r="E89" t="s">
        <v>1282</v>
      </c>
      <c r="F89">
        <v>16</v>
      </c>
      <c r="G89" s="109">
        <v>1.0232407407407407</v>
      </c>
      <c r="H89" s="29">
        <v>0.18175925925925926</v>
      </c>
      <c r="I89" t="s">
        <v>1287</v>
      </c>
      <c r="N89">
        <f t="shared" si="25"/>
        <v>1391.6486630169215</v>
      </c>
      <c r="O89" t="s">
        <v>1166</v>
      </c>
      <c r="P89" s="29">
        <v>0.30052083333333335</v>
      </c>
      <c r="Q89">
        <f t="shared" si="27"/>
        <v>1223.2062391681109</v>
      </c>
      <c r="R89">
        <v>1299</v>
      </c>
      <c r="S89" s="29">
        <v>0.2829861111111111</v>
      </c>
      <c r="V89" t="s">
        <v>1224</v>
      </c>
      <c r="W89" s="64">
        <v>0.37505787037037036</v>
      </c>
      <c r="X89">
        <f t="shared" si="26"/>
        <v>1309.2670884122822</v>
      </c>
      <c r="Y89">
        <f t="shared" si="28"/>
        <v>1592</v>
      </c>
      <c r="Z89" s="29">
        <f t="shared" si="29"/>
        <v>0.30844907407407407</v>
      </c>
    </row>
    <row r="90" spans="1:36" x14ac:dyDescent="0.25">
      <c r="A90">
        <v>25</v>
      </c>
      <c r="B90">
        <v>91</v>
      </c>
      <c r="C90" t="s">
        <v>1337</v>
      </c>
      <c r="E90" t="s">
        <v>1286</v>
      </c>
      <c r="F90">
        <v>7</v>
      </c>
      <c r="G90" s="109">
        <v>1.0264004629629631</v>
      </c>
      <c r="H90" s="29">
        <v>0.18491898148148148</v>
      </c>
      <c r="I90" t="s">
        <v>1283</v>
      </c>
      <c r="N90">
        <f t="shared" si="25"/>
        <v>1387.3645425739446</v>
      </c>
      <c r="O90" t="s">
        <v>688</v>
      </c>
      <c r="P90" s="29">
        <v>0.30130787037037038</v>
      </c>
      <c r="Q90">
        <f t="shared" si="27"/>
        <v>1220.0111397072944</v>
      </c>
      <c r="R90">
        <v>1299</v>
      </c>
      <c r="S90" s="29">
        <v>0.2829861111111111</v>
      </c>
      <c r="V90" t="s">
        <v>427</v>
      </c>
      <c r="W90" s="64">
        <v>0.37939814814814815</v>
      </c>
      <c r="X90">
        <f t="shared" si="26"/>
        <v>1294.2892007321536</v>
      </c>
      <c r="Y90">
        <f t="shared" si="28"/>
        <v>1592</v>
      </c>
      <c r="Z90" s="29">
        <f t="shared" si="29"/>
        <v>0.30844907407407407</v>
      </c>
    </row>
    <row r="91" spans="1:36" x14ac:dyDescent="0.25">
      <c r="A91">
        <v>26</v>
      </c>
      <c r="B91">
        <v>26</v>
      </c>
      <c r="C91" t="s">
        <v>1338</v>
      </c>
      <c r="D91" t="s">
        <v>1339</v>
      </c>
      <c r="E91" t="s">
        <v>1282</v>
      </c>
      <c r="F91">
        <v>17</v>
      </c>
      <c r="G91" s="109">
        <v>1.0264351851851852</v>
      </c>
      <c r="H91" s="29">
        <v>0.1849537037037037</v>
      </c>
      <c r="I91" t="s">
        <v>1283</v>
      </c>
      <c r="N91">
        <f t="shared" si="25"/>
        <v>1387.3176108429932</v>
      </c>
      <c r="O91" t="s">
        <v>1167</v>
      </c>
      <c r="P91" s="29">
        <v>0.30150462962962959</v>
      </c>
      <c r="Q91">
        <f t="shared" si="27"/>
        <v>1219.2149712092132</v>
      </c>
      <c r="R91">
        <v>1299</v>
      </c>
      <c r="S91" s="29">
        <v>0.2829861111111111</v>
      </c>
      <c r="V91" t="s">
        <v>211</v>
      </c>
      <c r="W91" s="64">
        <v>0.37998842592592591</v>
      </c>
      <c r="X91">
        <f t="shared" si="26"/>
        <v>1292.2786390911031</v>
      </c>
      <c r="Y91">
        <f t="shared" si="28"/>
        <v>1592</v>
      </c>
      <c r="Z91" s="29">
        <f t="shared" si="29"/>
        <v>0.30844907407407407</v>
      </c>
    </row>
    <row r="92" spans="1:36" x14ac:dyDescent="0.25">
      <c r="A92">
        <v>27</v>
      </c>
      <c r="B92">
        <v>108</v>
      </c>
      <c r="C92" t="s">
        <v>1340</v>
      </c>
      <c r="D92" t="s">
        <v>1341</v>
      </c>
      <c r="E92" t="s">
        <v>1282</v>
      </c>
      <c r="F92">
        <v>18</v>
      </c>
      <c r="G92" s="109">
        <v>1.0315624999999999</v>
      </c>
      <c r="H92" s="29">
        <v>0.19008101851851852</v>
      </c>
      <c r="I92" t="s">
        <v>1326</v>
      </c>
      <c r="N92">
        <f t="shared" si="25"/>
        <v>1380.4220382151314</v>
      </c>
      <c r="O92" t="s">
        <v>1168</v>
      </c>
      <c r="P92" s="29">
        <v>0.30298611111111112</v>
      </c>
      <c r="Q92">
        <f t="shared" si="27"/>
        <v>1213.2534953013981</v>
      </c>
      <c r="R92">
        <v>1299</v>
      </c>
      <c r="S92" s="29">
        <v>0.2829861111111111</v>
      </c>
      <c r="V92" t="s">
        <v>1203</v>
      </c>
      <c r="W92" s="64">
        <v>0.38038194444444445</v>
      </c>
      <c r="X92">
        <f t="shared" si="26"/>
        <v>1290.9417313251179</v>
      </c>
      <c r="Y92">
        <f t="shared" si="28"/>
        <v>1592</v>
      </c>
      <c r="Z92" s="29">
        <f t="shared" si="29"/>
        <v>0.30844907407407407</v>
      </c>
      <c r="AA92">
        <v>1280</v>
      </c>
      <c r="AB92">
        <f>+AA$66*W$66/W92</f>
        <v>1226.0242811501596</v>
      </c>
      <c r="AC92">
        <f>+AA$78*W$78/W92</f>
        <v>1390.6675186368477</v>
      </c>
      <c r="AD92">
        <f>+AA$87*W$87/W92</f>
        <v>1313.1540544652366</v>
      </c>
      <c r="AE92">
        <f>+AA$92*W$92/W92</f>
        <v>1280</v>
      </c>
      <c r="AF92">
        <f>1340*W$87/W92</f>
        <v>1317.0856534307015</v>
      </c>
      <c r="AG92">
        <f>1330*W$87/W92</f>
        <v>1307.2566560170394</v>
      </c>
      <c r="AH92">
        <f>1320*W$87/W92</f>
        <v>1297.4276586033775</v>
      </c>
      <c r="AI92">
        <f>1315*W$87/W92</f>
        <v>1292.5131598965465</v>
      </c>
      <c r="AJ92">
        <f>1322*W$87/W92</f>
        <v>1299.3934580861098</v>
      </c>
    </row>
    <row r="93" spans="1:36" x14ac:dyDescent="0.25">
      <c r="A93">
        <v>28</v>
      </c>
      <c r="B93">
        <v>140</v>
      </c>
      <c r="C93" t="s">
        <v>1342</v>
      </c>
      <c r="D93" t="s">
        <v>1343</v>
      </c>
      <c r="E93" t="s">
        <v>1286</v>
      </c>
      <c r="F93">
        <v>8</v>
      </c>
      <c r="G93" s="109">
        <v>1.0374305555555556</v>
      </c>
      <c r="H93" s="29">
        <v>0.19594907407407405</v>
      </c>
      <c r="I93" t="s">
        <v>1344</v>
      </c>
      <c r="N93">
        <f t="shared" si="25"/>
        <v>1372.6139076689649</v>
      </c>
      <c r="O93" t="s">
        <v>1169</v>
      </c>
      <c r="P93" s="29">
        <v>0.30504629629629626</v>
      </c>
      <c r="Q93">
        <f t="shared" si="27"/>
        <v>1205.0595689786007</v>
      </c>
      <c r="R93">
        <v>1299</v>
      </c>
      <c r="S93" s="29">
        <v>0.2829861111111111</v>
      </c>
      <c r="V93" t="s">
        <v>1031</v>
      </c>
      <c r="W93" s="64">
        <v>0.38231481481481483</v>
      </c>
      <c r="X93">
        <f t="shared" si="26"/>
        <v>1284.4151126180673</v>
      </c>
      <c r="Y93">
        <f t="shared" si="28"/>
        <v>1592</v>
      </c>
      <c r="Z93" s="29">
        <f t="shared" si="29"/>
        <v>0.30844907407407407</v>
      </c>
    </row>
    <row r="94" spans="1:36" x14ac:dyDescent="0.25">
      <c r="A94">
        <v>29</v>
      </c>
      <c r="B94">
        <v>10</v>
      </c>
      <c r="C94" t="s">
        <v>1345</v>
      </c>
      <c r="D94" t="s">
        <v>1346</v>
      </c>
      <c r="E94" t="s">
        <v>1314</v>
      </c>
      <c r="F94">
        <v>2</v>
      </c>
      <c r="G94" s="109">
        <v>1.0378356481481481</v>
      </c>
      <c r="H94" s="29">
        <v>0.19635416666666669</v>
      </c>
      <c r="I94" t="s">
        <v>1287</v>
      </c>
      <c r="N94">
        <f t="shared" si="25"/>
        <v>1372.078142947953</v>
      </c>
      <c r="O94" t="s">
        <v>435</v>
      </c>
      <c r="P94" s="29">
        <v>0.30505787037037035</v>
      </c>
      <c r="Q94">
        <f t="shared" si="27"/>
        <v>1205.0138483135411</v>
      </c>
      <c r="R94">
        <v>1299</v>
      </c>
      <c r="S94" s="29">
        <v>0.2829861111111111</v>
      </c>
      <c r="V94" t="s">
        <v>1225</v>
      </c>
      <c r="W94" s="64">
        <v>0.38234953703703706</v>
      </c>
      <c r="X94">
        <f t="shared" si="26"/>
        <v>1284.2984713182987</v>
      </c>
      <c r="Y94">
        <f t="shared" si="28"/>
        <v>1592</v>
      </c>
      <c r="Z94" s="29">
        <f t="shared" si="29"/>
        <v>0.30844907407407407</v>
      </c>
      <c r="AA94">
        <f>SUM(AA66:AA92)</f>
        <v>5605</v>
      </c>
      <c r="AB94">
        <f t="shared" ref="AB94:AJ94" si="30">SUM(AB66:AB92)</f>
        <v>5287.514373580927</v>
      </c>
      <c r="AC94">
        <f t="shared" si="30"/>
        <v>5997.5765624856012</v>
      </c>
      <c r="AD94">
        <f t="shared" si="30"/>
        <v>5663.2817509921842</v>
      </c>
      <c r="AE94">
        <f t="shared" si="30"/>
        <v>5520.2971933266808</v>
      </c>
      <c r="AF94">
        <f t="shared" si="30"/>
        <v>5680.2376843783895</v>
      </c>
      <c r="AG94">
        <f t="shared" si="30"/>
        <v>5637.8478509128781</v>
      </c>
      <c r="AH94">
        <f t="shared" si="30"/>
        <v>5595.4580174473685</v>
      </c>
      <c r="AI94">
        <f t="shared" si="30"/>
        <v>5574.2631007146128</v>
      </c>
      <c r="AJ94">
        <f t="shared" si="30"/>
        <v>5603.9359841404703</v>
      </c>
    </row>
    <row r="95" spans="1:36" x14ac:dyDescent="0.25">
      <c r="A95">
        <v>30</v>
      </c>
      <c r="B95">
        <v>56</v>
      </c>
      <c r="C95" t="s">
        <v>1347</v>
      </c>
      <c r="D95" t="s">
        <v>1348</v>
      </c>
      <c r="E95" t="s">
        <v>1282</v>
      </c>
      <c r="F95">
        <v>19</v>
      </c>
      <c r="G95" s="109">
        <v>1.045787037037037</v>
      </c>
      <c r="H95" s="29">
        <v>0.20430555555555555</v>
      </c>
      <c r="I95" t="s">
        <v>1329</v>
      </c>
      <c r="N95">
        <f t="shared" si="25"/>
        <v>1361.6458785249458</v>
      </c>
      <c r="O95" t="s">
        <v>453</v>
      </c>
      <c r="P95" s="29">
        <v>0.30796296296296294</v>
      </c>
      <c r="Q95">
        <f t="shared" si="27"/>
        <v>1193.6466476247745</v>
      </c>
      <c r="R95">
        <v>1299</v>
      </c>
      <c r="S95" s="29">
        <v>0.2829861111111111</v>
      </c>
      <c r="V95" t="s">
        <v>1226</v>
      </c>
      <c r="W95" s="64">
        <v>0.38420138888888888</v>
      </c>
      <c r="X95">
        <f t="shared" si="26"/>
        <v>1278.108148817593</v>
      </c>
      <c r="Y95">
        <f t="shared" si="28"/>
        <v>1592</v>
      </c>
      <c r="Z95" s="29">
        <f t="shared" si="29"/>
        <v>0.30844907407407407</v>
      </c>
      <c r="AB95">
        <f t="shared" ref="AB95:AJ95" si="31">+$AA94-AB94</f>
        <v>317.48562641907301</v>
      </c>
      <c r="AC95">
        <f t="shared" si="31"/>
        <v>-392.57656248560124</v>
      </c>
      <c r="AD95">
        <f t="shared" si="31"/>
        <v>-58.281750992184243</v>
      </c>
      <c r="AE95">
        <f t="shared" si="31"/>
        <v>84.702806673319174</v>
      </c>
      <c r="AF95">
        <f t="shared" si="31"/>
        <v>-75.237684378389531</v>
      </c>
      <c r="AG95">
        <f t="shared" si="31"/>
        <v>-32.84785091287813</v>
      </c>
      <c r="AH95">
        <f t="shared" si="31"/>
        <v>9.5419825526314526</v>
      </c>
      <c r="AI95">
        <f t="shared" si="31"/>
        <v>30.736899285387153</v>
      </c>
      <c r="AJ95">
        <f t="shared" si="31"/>
        <v>1.064015859529718</v>
      </c>
    </row>
    <row r="96" spans="1:36" x14ac:dyDescent="0.25">
      <c r="A96">
        <v>31</v>
      </c>
      <c r="B96">
        <v>194</v>
      </c>
      <c r="C96" t="s">
        <v>1349</v>
      </c>
      <c r="D96" t="s">
        <v>1350</v>
      </c>
      <c r="E96" t="s">
        <v>1282</v>
      </c>
      <c r="F96">
        <v>20</v>
      </c>
      <c r="G96" s="109">
        <v>1.0468171296296296</v>
      </c>
      <c r="H96" s="29">
        <v>0.20533564814814817</v>
      </c>
      <c r="I96" t="s">
        <v>1351</v>
      </c>
      <c r="N96">
        <f t="shared" si="25"/>
        <v>1360.3059870639615</v>
      </c>
      <c r="O96" t="s">
        <v>303</v>
      </c>
      <c r="P96" s="29">
        <v>0.30796296296296294</v>
      </c>
      <c r="Q96">
        <f t="shared" si="27"/>
        <v>1193.6466476247745</v>
      </c>
      <c r="R96">
        <v>1299</v>
      </c>
      <c r="S96" s="29">
        <v>0.2829861111111111</v>
      </c>
      <c r="V96" t="s">
        <v>1227</v>
      </c>
      <c r="W96" s="64">
        <v>0.38517361111111109</v>
      </c>
      <c r="X96">
        <f t="shared" si="26"/>
        <v>1274.8820577541394</v>
      </c>
      <c r="Y96">
        <f t="shared" si="28"/>
        <v>1592</v>
      </c>
      <c r="Z96" s="29">
        <f t="shared" si="29"/>
        <v>0.30844907407407407</v>
      </c>
    </row>
    <row r="97" spans="1:26" x14ac:dyDescent="0.25">
      <c r="A97">
        <v>32</v>
      </c>
      <c r="B97">
        <v>47</v>
      </c>
      <c r="C97" t="s">
        <v>1352</v>
      </c>
      <c r="D97" t="s">
        <v>1353</v>
      </c>
      <c r="E97" t="s">
        <v>1282</v>
      </c>
      <c r="F97">
        <v>21</v>
      </c>
      <c r="G97" s="109">
        <v>1.0535069444444445</v>
      </c>
      <c r="H97" s="29">
        <v>0.21202546296296296</v>
      </c>
      <c r="I97" t="s">
        <v>1287</v>
      </c>
      <c r="N97">
        <f t="shared" si="25"/>
        <v>1351.6679850147764</v>
      </c>
      <c r="O97" t="s">
        <v>1110</v>
      </c>
      <c r="P97" s="29">
        <v>0.30824074074074076</v>
      </c>
      <c r="Q97">
        <f t="shared" si="27"/>
        <v>1192.5709672574346</v>
      </c>
      <c r="R97">
        <v>1299</v>
      </c>
      <c r="S97" s="29">
        <v>0.2829861111111111</v>
      </c>
      <c r="V97" t="s">
        <v>156</v>
      </c>
      <c r="W97" s="64">
        <v>0.38525462962962959</v>
      </c>
      <c r="X97">
        <f t="shared" si="26"/>
        <v>1274.6139518115726</v>
      </c>
      <c r="Y97">
        <f t="shared" si="28"/>
        <v>1592</v>
      </c>
      <c r="Z97" s="29">
        <f t="shared" si="29"/>
        <v>0.30844907407407407</v>
      </c>
    </row>
    <row r="98" spans="1:26" x14ac:dyDescent="0.25">
      <c r="A98">
        <v>33</v>
      </c>
      <c r="B98">
        <v>154</v>
      </c>
      <c r="C98" t="s">
        <v>1354</v>
      </c>
      <c r="D98" t="s">
        <v>1355</v>
      </c>
      <c r="E98" t="s">
        <v>1282</v>
      </c>
      <c r="F98">
        <v>22</v>
      </c>
      <c r="G98" s="109">
        <v>1.0567013888888888</v>
      </c>
      <c r="H98" s="29">
        <v>0.2152199074074074</v>
      </c>
      <c r="I98" t="s">
        <v>1283</v>
      </c>
      <c r="J98">
        <v>1226</v>
      </c>
      <c r="K98">
        <f t="shared" si="23"/>
        <v>1358.7693183934109</v>
      </c>
      <c r="L98">
        <f t="shared" ref="L98:L105" si="32">+J$66*G$66/G98</f>
        <v>1331.4613303541112</v>
      </c>
      <c r="M98">
        <f>+J$98*G$98/G98</f>
        <v>1226</v>
      </c>
      <c r="N98">
        <f t="shared" si="25"/>
        <v>1347.5818464605309</v>
      </c>
      <c r="O98" t="s">
        <v>1170</v>
      </c>
      <c r="P98" s="29">
        <v>0.3096990740740741</v>
      </c>
      <c r="Q98">
        <f t="shared" si="27"/>
        <v>1186.9553030869272</v>
      </c>
      <c r="R98">
        <v>1299</v>
      </c>
      <c r="S98" s="29">
        <v>0.2829861111111111</v>
      </c>
      <c r="V98" t="s">
        <v>1228</v>
      </c>
      <c r="W98" s="64">
        <v>0.38696759259259261</v>
      </c>
      <c r="X98">
        <f t="shared" si="26"/>
        <v>1268.9717054495422</v>
      </c>
      <c r="Y98">
        <f t="shared" si="28"/>
        <v>1592</v>
      </c>
      <c r="Z98" s="29">
        <f t="shared" si="29"/>
        <v>0.30844907407407407</v>
      </c>
    </row>
    <row r="99" spans="1:26" x14ac:dyDescent="0.25">
      <c r="A99">
        <v>34</v>
      </c>
      <c r="B99">
        <v>204</v>
      </c>
      <c r="C99" t="s">
        <v>1356</v>
      </c>
      <c r="E99" t="s">
        <v>1282</v>
      </c>
      <c r="F99">
        <v>23</v>
      </c>
      <c r="G99" s="109">
        <v>1.0585879629629631</v>
      </c>
      <c r="H99" s="29">
        <v>0.21710648148148148</v>
      </c>
      <c r="I99" t="s">
        <v>1283</v>
      </c>
      <c r="N99">
        <f t="shared" si="25"/>
        <v>1345.180238787693</v>
      </c>
      <c r="O99" t="s">
        <v>1171</v>
      </c>
      <c r="P99" s="29">
        <v>0.31025462962962963</v>
      </c>
      <c r="Q99">
        <f t="shared" si="27"/>
        <v>1184.8298888308586</v>
      </c>
      <c r="R99">
        <v>1299</v>
      </c>
      <c r="S99" s="29">
        <v>0.2829861111111111</v>
      </c>
      <c r="V99" t="s">
        <v>1229</v>
      </c>
      <c r="W99" s="64">
        <v>0.38751157407407405</v>
      </c>
      <c r="X99">
        <f t="shared" si="26"/>
        <v>1267.1903467638363</v>
      </c>
      <c r="Y99">
        <f t="shared" si="28"/>
        <v>1592</v>
      </c>
      <c r="Z99" s="29">
        <f t="shared" si="29"/>
        <v>0.30844907407407407</v>
      </c>
    </row>
    <row r="100" spans="1:26" x14ac:dyDescent="0.25">
      <c r="A100">
        <v>35</v>
      </c>
      <c r="B100">
        <v>55</v>
      </c>
      <c r="C100" t="s">
        <v>1357</v>
      </c>
      <c r="D100" t="s">
        <v>1358</v>
      </c>
      <c r="E100" t="s">
        <v>1286</v>
      </c>
      <c r="F100">
        <v>9</v>
      </c>
      <c r="G100" s="109">
        <v>1.0595370370370369</v>
      </c>
      <c r="H100" s="29">
        <v>0.21805555555555556</v>
      </c>
      <c r="I100" t="s">
        <v>1359</v>
      </c>
      <c r="N100">
        <f t="shared" si="25"/>
        <v>1343.9753014943635</v>
      </c>
      <c r="O100" t="s">
        <v>687</v>
      </c>
      <c r="P100" s="29">
        <v>0.31164351851851851</v>
      </c>
      <c r="Q100">
        <f t="shared" si="27"/>
        <v>1179.5495060536284</v>
      </c>
      <c r="R100">
        <v>1299</v>
      </c>
      <c r="S100" s="29">
        <v>0.2829861111111111</v>
      </c>
      <c r="V100" t="s">
        <v>953</v>
      </c>
      <c r="W100" s="64">
        <v>0.387662037037037</v>
      </c>
      <c r="X100">
        <f t="shared" si="26"/>
        <v>1266.6985131665374</v>
      </c>
      <c r="Y100">
        <f t="shared" si="28"/>
        <v>1592</v>
      </c>
      <c r="Z100" s="29">
        <f t="shared" si="29"/>
        <v>0.30844907407407407</v>
      </c>
    </row>
    <row r="101" spans="1:26" x14ac:dyDescent="0.25">
      <c r="A101">
        <v>36</v>
      </c>
      <c r="B101">
        <v>1761</v>
      </c>
      <c r="C101" t="s">
        <v>1360</v>
      </c>
      <c r="E101" t="s">
        <v>1282</v>
      </c>
      <c r="F101">
        <v>24</v>
      </c>
      <c r="G101" s="109">
        <v>1.0695949074074074</v>
      </c>
      <c r="H101" s="29">
        <v>0.2281134259259259</v>
      </c>
      <c r="I101" t="s">
        <v>1326</v>
      </c>
      <c r="N101">
        <f t="shared" si="25"/>
        <v>1331.3373118500645</v>
      </c>
      <c r="O101" t="s">
        <v>380</v>
      </c>
      <c r="P101" s="29">
        <v>0.31359953703703702</v>
      </c>
      <c r="Q101">
        <f t="shared" si="27"/>
        <v>1172.1922863997047</v>
      </c>
      <c r="R101">
        <v>1299</v>
      </c>
      <c r="S101" s="29">
        <v>0.2829861111111111</v>
      </c>
      <c r="V101" t="s">
        <v>1167</v>
      </c>
      <c r="W101" s="64">
        <v>0.38769675925925928</v>
      </c>
      <c r="X101">
        <f t="shared" si="26"/>
        <v>1266.5850673194614</v>
      </c>
      <c r="Y101">
        <f t="shared" si="28"/>
        <v>1592</v>
      </c>
      <c r="Z101" s="29">
        <f t="shared" si="29"/>
        <v>0.30844907407407407</v>
      </c>
    </row>
    <row r="102" spans="1:26" x14ac:dyDescent="0.25">
      <c r="A102">
        <v>37</v>
      </c>
      <c r="B102">
        <v>88</v>
      </c>
      <c r="C102" t="s">
        <v>1361</v>
      </c>
      <c r="D102" t="s">
        <v>1362</v>
      </c>
      <c r="E102" t="s">
        <v>1286</v>
      </c>
      <c r="F102">
        <v>10</v>
      </c>
      <c r="G102" s="109">
        <v>1.0707754629629631</v>
      </c>
      <c r="H102" s="29">
        <v>0.22929398148148147</v>
      </c>
      <c r="I102" t="s">
        <v>1283</v>
      </c>
      <c r="N102">
        <f t="shared" si="25"/>
        <v>1329.8694806247634</v>
      </c>
      <c r="O102" t="s">
        <v>931</v>
      </c>
      <c r="P102" s="29">
        <v>0.31372685185185184</v>
      </c>
      <c r="Q102">
        <f t="shared" si="27"/>
        <v>1171.7165941120047</v>
      </c>
      <c r="R102">
        <v>1299</v>
      </c>
      <c r="S102" s="29">
        <v>0.2829861111111111</v>
      </c>
      <c r="V102" t="s">
        <v>1230</v>
      </c>
      <c r="W102" s="64">
        <v>0.39082175925925927</v>
      </c>
      <c r="X102">
        <f t="shared" si="26"/>
        <v>1256.4574880800781</v>
      </c>
      <c r="Y102">
        <f t="shared" si="28"/>
        <v>1592</v>
      </c>
      <c r="Z102" s="29">
        <f t="shared" si="29"/>
        <v>0.30844907407407407</v>
      </c>
    </row>
    <row r="103" spans="1:26" x14ac:dyDescent="0.25">
      <c r="A103">
        <v>37</v>
      </c>
      <c r="B103">
        <v>152</v>
      </c>
      <c r="C103" t="s">
        <v>1363</v>
      </c>
      <c r="E103" t="s">
        <v>1282</v>
      </c>
      <c r="F103">
        <v>25</v>
      </c>
      <c r="G103" s="109">
        <v>1.0707754629629631</v>
      </c>
      <c r="H103" s="29">
        <v>0.22929398148148147</v>
      </c>
      <c r="I103" t="s">
        <v>1359</v>
      </c>
      <c r="N103">
        <f t="shared" si="25"/>
        <v>1329.8694806247634</v>
      </c>
      <c r="O103" t="s">
        <v>1172</v>
      </c>
      <c r="P103" s="29">
        <v>0.3152430555555556</v>
      </c>
      <c r="Q103">
        <f t="shared" si="27"/>
        <v>1166.0810661967175</v>
      </c>
      <c r="R103">
        <v>1299</v>
      </c>
      <c r="S103" s="29">
        <v>0.2829861111111111</v>
      </c>
      <c r="V103" t="s">
        <v>1231</v>
      </c>
      <c r="W103" s="64">
        <v>0.39144675925925926</v>
      </c>
      <c r="X103">
        <f t="shared" si="26"/>
        <v>1254.4513763637976</v>
      </c>
      <c r="Y103">
        <f t="shared" si="28"/>
        <v>1592</v>
      </c>
      <c r="Z103" s="29">
        <f t="shared" si="29"/>
        <v>0.30844907407407407</v>
      </c>
    </row>
    <row r="104" spans="1:26" x14ac:dyDescent="0.25">
      <c r="A104">
        <v>39</v>
      </c>
      <c r="B104">
        <v>95</v>
      </c>
      <c r="C104" t="s">
        <v>1364</v>
      </c>
      <c r="D104" t="s">
        <v>1365</v>
      </c>
      <c r="E104" t="s">
        <v>1286</v>
      </c>
      <c r="F104">
        <v>11</v>
      </c>
      <c r="G104" s="109">
        <v>1.0738773148148149</v>
      </c>
      <c r="H104" s="29">
        <v>0.23239583333333333</v>
      </c>
      <c r="I104" t="s">
        <v>1299</v>
      </c>
      <c r="N104">
        <f t="shared" si="25"/>
        <v>1326.0282055980083</v>
      </c>
      <c r="O104" t="s">
        <v>1173</v>
      </c>
      <c r="P104" s="29">
        <v>0.31525462962962963</v>
      </c>
      <c r="Q104">
        <f t="shared" si="27"/>
        <v>1166.0382553785153</v>
      </c>
      <c r="R104">
        <v>1299</v>
      </c>
      <c r="S104" s="29">
        <v>0.2829861111111111</v>
      </c>
      <c r="V104" t="s">
        <v>497</v>
      </c>
      <c r="W104" s="64">
        <v>0.39148148148148149</v>
      </c>
      <c r="X104">
        <f t="shared" si="26"/>
        <v>1254.3401135288552</v>
      </c>
      <c r="Y104">
        <f t="shared" si="28"/>
        <v>1592</v>
      </c>
      <c r="Z104" s="29">
        <f t="shared" si="29"/>
        <v>0.30844907407407407</v>
      </c>
    </row>
    <row r="105" spans="1:26" x14ac:dyDescent="0.25">
      <c r="A105">
        <v>40</v>
      </c>
      <c r="B105">
        <v>2668</v>
      </c>
      <c r="C105" t="s">
        <v>1366</v>
      </c>
      <c r="D105" t="s">
        <v>1367</v>
      </c>
      <c r="E105" t="s">
        <v>1368</v>
      </c>
      <c r="F105">
        <v>1</v>
      </c>
      <c r="G105" s="109">
        <v>1.0747106481481481</v>
      </c>
      <c r="H105" s="29">
        <v>0.23322916666666668</v>
      </c>
      <c r="I105" t="s">
        <v>1283</v>
      </c>
      <c r="J105">
        <v>1336</v>
      </c>
      <c r="K105">
        <f>+J$105*G$105/G105</f>
        <v>1336</v>
      </c>
      <c r="L105">
        <f t="shared" si="32"/>
        <v>1309.1496203758547</v>
      </c>
      <c r="M105">
        <f t="shared" ref="M105" si="33">+J$98*G$98/G105</f>
        <v>1205.4555382047279</v>
      </c>
      <c r="N105">
        <f>1325*G$105/G105</f>
        <v>1325</v>
      </c>
      <c r="O105" t="s">
        <v>1174</v>
      </c>
      <c r="P105" s="29">
        <v>0.31650462962962961</v>
      </c>
      <c r="Q105">
        <f t="shared" si="27"/>
        <v>1161.433116360711</v>
      </c>
      <c r="R105">
        <v>1299</v>
      </c>
      <c r="S105" s="29">
        <v>0.2829861111111111</v>
      </c>
      <c r="V105" t="s">
        <v>1232</v>
      </c>
      <c r="W105" s="64">
        <v>0.39189814814814811</v>
      </c>
      <c r="X105">
        <f t="shared" si="26"/>
        <v>1253.0064973419967</v>
      </c>
      <c r="Y105">
        <f t="shared" si="28"/>
        <v>1592</v>
      </c>
      <c r="Z105" s="29">
        <f t="shared" si="29"/>
        <v>0.30844907407407407</v>
      </c>
    </row>
    <row r="106" spans="1:26" x14ac:dyDescent="0.25">
      <c r="A106">
        <v>41</v>
      </c>
      <c r="B106">
        <v>127</v>
      </c>
      <c r="C106" t="s">
        <v>1369</v>
      </c>
      <c r="D106" t="s">
        <v>1370</v>
      </c>
      <c r="E106" t="s">
        <v>1286</v>
      </c>
      <c r="F106">
        <v>12</v>
      </c>
      <c r="G106" s="109">
        <v>1.0827777777777778</v>
      </c>
      <c r="H106" s="29">
        <v>0.24129629629629631</v>
      </c>
      <c r="I106" t="s">
        <v>1329</v>
      </c>
      <c r="N106">
        <f t="shared" ref="N106:N115" si="34">1325*G$105/G106</f>
        <v>1315.1282174619462</v>
      </c>
      <c r="O106" t="s">
        <v>1175</v>
      </c>
      <c r="P106" s="29">
        <v>0.31768518518518518</v>
      </c>
      <c r="Q106">
        <f t="shared" si="27"/>
        <v>1157.1170941416497</v>
      </c>
      <c r="R106">
        <v>1299</v>
      </c>
      <c r="S106" s="29">
        <v>0.2829861111111111</v>
      </c>
      <c r="V106" t="s">
        <v>1233</v>
      </c>
      <c r="W106" s="64">
        <v>0.39270833333333338</v>
      </c>
      <c r="X106">
        <f t="shared" si="26"/>
        <v>1250.4214559386971</v>
      </c>
      <c r="Y106">
        <f t="shared" si="28"/>
        <v>1592</v>
      </c>
      <c r="Z106" s="29">
        <f t="shared" si="29"/>
        <v>0.30844907407407407</v>
      </c>
    </row>
    <row r="107" spans="1:26" x14ac:dyDescent="0.25">
      <c r="A107">
        <v>42</v>
      </c>
      <c r="B107">
        <v>24</v>
      </c>
      <c r="C107" t="s">
        <v>1371</v>
      </c>
      <c r="D107" t="s">
        <v>1306</v>
      </c>
      <c r="E107" t="s">
        <v>1314</v>
      </c>
      <c r="F107">
        <v>3</v>
      </c>
      <c r="G107" s="109">
        <v>1.087349537037037</v>
      </c>
      <c r="H107" s="29">
        <v>0.24586805555555555</v>
      </c>
      <c r="I107" t="s">
        <v>1372</v>
      </c>
      <c r="N107">
        <f t="shared" si="34"/>
        <v>1309.5987631324044</v>
      </c>
      <c r="O107" t="s">
        <v>1176</v>
      </c>
      <c r="P107" s="29">
        <v>0.31814814814814812</v>
      </c>
      <c r="Q107">
        <f t="shared" si="27"/>
        <v>1155.4332799767171</v>
      </c>
      <c r="R107">
        <v>1299</v>
      </c>
      <c r="S107" s="29">
        <v>0.2829861111111111</v>
      </c>
      <c r="V107" t="s">
        <v>1234</v>
      </c>
      <c r="W107" s="64">
        <v>0.39394675925925932</v>
      </c>
      <c r="X107">
        <f t="shared" si="26"/>
        <v>1246.4905837764784</v>
      </c>
      <c r="Y107">
        <f t="shared" si="28"/>
        <v>1592</v>
      </c>
      <c r="Z107" s="29">
        <f t="shared" si="29"/>
        <v>0.30844907407407407</v>
      </c>
    </row>
    <row r="108" spans="1:26" x14ac:dyDescent="0.25">
      <c r="A108">
        <v>43</v>
      </c>
      <c r="B108">
        <v>253</v>
      </c>
      <c r="C108" t="s">
        <v>1373</v>
      </c>
      <c r="D108" t="s">
        <v>1374</v>
      </c>
      <c r="E108" t="s">
        <v>1282</v>
      </c>
      <c r="F108">
        <v>26</v>
      </c>
      <c r="G108" s="109">
        <v>1.0949537037037038</v>
      </c>
      <c r="H108" s="29">
        <v>0.25347222222222221</v>
      </c>
      <c r="I108" t="s">
        <v>1283</v>
      </c>
      <c r="N108">
        <f t="shared" si="34"/>
        <v>1300.503942750835</v>
      </c>
      <c r="O108" t="s">
        <v>242</v>
      </c>
      <c r="P108" s="29">
        <v>0.31820601851851854</v>
      </c>
      <c r="Q108">
        <f t="shared" si="27"/>
        <v>1155.2231477103262</v>
      </c>
      <c r="R108">
        <v>1299</v>
      </c>
      <c r="S108" s="29">
        <v>0.2829861111111111</v>
      </c>
      <c r="V108" t="s">
        <v>1235</v>
      </c>
      <c r="W108" s="64">
        <v>0.39480324074074075</v>
      </c>
      <c r="X108">
        <f t="shared" si="26"/>
        <v>1243.7864618451526</v>
      </c>
      <c r="Y108">
        <f t="shared" si="28"/>
        <v>1592</v>
      </c>
      <c r="Z108" s="29">
        <f t="shared" si="29"/>
        <v>0.30844907407407407</v>
      </c>
    </row>
    <row r="109" spans="1:26" x14ac:dyDescent="0.25">
      <c r="A109">
        <v>44</v>
      </c>
      <c r="B109">
        <v>86</v>
      </c>
      <c r="C109" t="s">
        <v>1375</v>
      </c>
      <c r="D109" t="s">
        <v>1376</v>
      </c>
      <c r="E109" t="s">
        <v>1286</v>
      </c>
      <c r="F109">
        <v>13</v>
      </c>
      <c r="G109" s="109">
        <v>1.0959375</v>
      </c>
      <c r="H109" s="29">
        <v>0.25445601851851851</v>
      </c>
      <c r="I109" t="s">
        <v>1302</v>
      </c>
      <c r="N109">
        <f t="shared" si="34"/>
        <v>1299.3365121608635</v>
      </c>
      <c r="O109" t="s">
        <v>1177</v>
      </c>
      <c r="P109" s="29">
        <v>0.32032407407407409</v>
      </c>
      <c r="Q109">
        <f t="shared" si="27"/>
        <v>1147.584549790432</v>
      </c>
      <c r="R109">
        <v>1299</v>
      </c>
      <c r="S109" s="29">
        <v>0.2829861111111111</v>
      </c>
      <c r="V109" t="s">
        <v>1236</v>
      </c>
      <c r="W109" s="64">
        <v>0.39493055555555556</v>
      </c>
      <c r="X109">
        <f t="shared" si="26"/>
        <v>1243.3854990914951</v>
      </c>
      <c r="Y109">
        <f t="shared" si="28"/>
        <v>1592</v>
      </c>
      <c r="Z109" s="29">
        <f t="shared" si="29"/>
        <v>0.30844907407407407</v>
      </c>
    </row>
    <row r="110" spans="1:26" x14ac:dyDescent="0.25">
      <c r="A110">
        <v>45</v>
      </c>
      <c r="B110">
        <v>40</v>
      </c>
      <c r="C110" t="s">
        <v>1377</v>
      </c>
      <c r="D110" t="s">
        <v>1378</v>
      </c>
      <c r="E110" t="s">
        <v>1368</v>
      </c>
      <c r="F110">
        <v>2</v>
      </c>
      <c r="G110" s="109">
        <v>1.0988310185185186</v>
      </c>
      <c r="H110" s="29">
        <v>0.25734953703703706</v>
      </c>
      <c r="I110" t="s">
        <v>1287</v>
      </c>
      <c r="N110">
        <f t="shared" si="34"/>
        <v>1295.9150085844594</v>
      </c>
      <c r="O110" t="s">
        <v>1178</v>
      </c>
      <c r="P110" s="29">
        <v>0.32109953703703703</v>
      </c>
      <c r="Q110">
        <f t="shared" si="27"/>
        <v>1144.8131060087228</v>
      </c>
      <c r="R110">
        <v>1299</v>
      </c>
      <c r="S110" s="29">
        <v>0.2829861111111111</v>
      </c>
      <c r="V110" t="s">
        <v>1237</v>
      </c>
      <c r="W110" s="64">
        <v>0.39556712962962964</v>
      </c>
      <c r="X110">
        <f t="shared" si="26"/>
        <v>1241.3845568657284</v>
      </c>
      <c r="Y110">
        <f t="shared" si="28"/>
        <v>1592</v>
      </c>
      <c r="Z110" s="29">
        <f t="shared" si="29"/>
        <v>0.30844907407407407</v>
      </c>
    </row>
    <row r="111" spans="1:26" x14ac:dyDescent="0.25">
      <c r="A111">
        <v>46</v>
      </c>
      <c r="B111">
        <v>82</v>
      </c>
      <c r="C111" t="s">
        <v>1379</v>
      </c>
      <c r="D111" t="s">
        <v>1380</v>
      </c>
      <c r="E111" t="s">
        <v>1282</v>
      </c>
      <c r="F111">
        <v>27</v>
      </c>
      <c r="G111" s="109">
        <v>1.0989467592592592</v>
      </c>
      <c r="H111" s="29">
        <v>0.25746527777777778</v>
      </c>
      <c r="I111" t="s">
        <v>1334</v>
      </c>
      <c r="N111">
        <f t="shared" si="34"/>
        <v>1295.7785232071956</v>
      </c>
      <c r="O111" t="s">
        <v>1179</v>
      </c>
      <c r="P111" s="29">
        <v>0.3246412037037037</v>
      </c>
      <c r="Q111">
        <f t="shared" si="27"/>
        <v>1132.3237905094657</v>
      </c>
      <c r="R111">
        <v>1299</v>
      </c>
      <c r="S111" s="29">
        <v>0.2829861111111111</v>
      </c>
      <c r="V111" t="s">
        <v>1238</v>
      </c>
      <c r="W111" s="64">
        <v>0.39657407407407402</v>
      </c>
      <c r="X111">
        <f t="shared" si="26"/>
        <v>1238.2325472799441</v>
      </c>
      <c r="Y111">
        <f t="shared" si="28"/>
        <v>1592</v>
      </c>
      <c r="Z111" s="29">
        <f t="shared" si="29"/>
        <v>0.30844907407407407</v>
      </c>
    </row>
    <row r="112" spans="1:26" x14ac:dyDescent="0.25">
      <c r="A112">
        <v>47</v>
      </c>
      <c r="B112">
        <v>11</v>
      </c>
      <c r="C112" t="s">
        <v>1381</v>
      </c>
      <c r="E112" t="s">
        <v>1282</v>
      </c>
      <c r="F112">
        <v>28</v>
      </c>
      <c r="G112" s="109">
        <v>1.1043402777777778</v>
      </c>
      <c r="H112" s="29">
        <v>0.26285879629629633</v>
      </c>
      <c r="I112" t="s">
        <v>1291</v>
      </c>
      <c r="N112">
        <f t="shared" si="34"/>
        <v>1289.4500340617303</v>
      </c>
      <c r="O112" t="s">
        <v>457</v>
      </c>
      <c r="P112" s="29">
        <v>0.33240740740740743</v>
      </c>
      <c r="Q112">
        <f t="shared" si="27"/>
        <v>1105.8687325905291</v>
      </c>
      <c r="R112">
        <v>1299</v>
      </c>
      <c r="S112" s="29">
        <v>0.2829861111111111</v>
      </c>
      <c r="V112" t="s">
        <v>1239</v>
      </c>
      <c r="W112" s="64">
        <v>0.3971412037037037</v>
      </c>
      <c r="X112">
        <f t="shared" si="26"/>
        <v>1236.4643138169206</v>
      </c>
      <c r="Y112">
        <f t="shared" si="28"/>
        <v>1592</v>
      </c>
      <c r="Z112" s="29">
        <f t="shared" si="29"/>
        <v>0.30844907407407407</v>
      </c>
    </row>
    <row r="113" spans="1:26" x14ac:dyDescent="0.25">
      <c r="A113">
        <v>48</v>
      </c>
      <c r="B113">
        <v>116</v>
      </c>
      <c r="C113" t="s">
        <v>1382</v>
      </c>
      <c r="D113" t="s">
        <v>1383</v>
      </c>
      <c r="E113" t="s">
        <v>1286</v>
      </c>
      <c r="F113">
        <v>14</v>
      </c>
      <c r="G113" s="109">
        <v>1.1067939814814813</v>
      </c>
      <c r="H113" s="29">
        <v>0.26531250000000001</v>
      </c>
      <c r="I113" t="s">
        <v>1329</v>
      </c>
      <c r="N113">
        <f t="shared" si="34"/>
        <v>1286.591391552595</v>
      </c>
      <c r="O113" t="s">
        <v>1180</v>
      </c>
      <c r="P113" s="29">
        <v>0.33498842592592593</v>
      </c>
      <c r="Q113">
        <f t="shared" si="27"/>
        <v>1097.3482361883703</v>
      </c>
      <c r="R113">
        <v>1299</v>
      </c>
      <c r="S113" s="29">
        <v>0.2829861111111111</v>
      </c>
      <c r="V113" t="s">
        <v>1240</v>
      </c>
      <c r="W113" s="64">
        <v>0.39753472222222225</v>
      </c>
      <c r="X113">
        <f t="shared" si="26"/>
        <v>1235.2403412233964</v>
      </c>
      <c r="Y113">
        <f t="shared" si="28"/>
        <v>1592</v>
      </c>
      <c r="Z113" s="29">
        <f t="shared" si="29"/>
        <v>0.30844907407407407</v>
      </c>
    </row>
    <row r="114" spans="1:26" x14ac:dyDescent="0.25">
      <c r="A114">
        <v>49</v>
      </c>
      <c r="B114">
        <v>203</v>
      </c>
      <c r="C114" t="s">
        <v>1384</v>
      </c>
      <c r="D114" t="s">
        <v>1385</v>
      </c>
      <c r="E114" t="s">
        <v>1282</v>
      </c>
      <c r="F114">
        <v>29</v>
      </c>
      <c r="G114" s="109">
        <v>1.110949074074074</v>
      </c>
      <c r="H114" s="29">
        <v>0.26946759259259262</v>
      </c>
      <c r="I114" t="s">
        <v>1283</v>
      </c>
      <c r="N114">
        <f t="shared" si="34"/>
        <v>1281.7793740753862</v>
      </c>
      <c r="O114" t="s">
        <v>1181</v>
      </c>
      <c r="P114" s="29">
        <v>0.33545138888888887</v>
      </c>
      <c r="Q114">
        <f t="shared" si="27"/>
        <v>1095.8337646206396</v>
      </c>
      <c r="R114">
        <v>1299</v>
      </c>
      <c r="S114" s="29">
        <v>0.2829861111111111</v>
      </c>
      <c r="V114" t="s">
        <v>1241</v>
      </c>
      <c r="W114" s="64">
        <v>0.39782407407407411</v>
      </c>
      <c r="X114">
        <f t="shared" si="26"/>
        <v>1234.3419062027231</v>
      </c>
      <c r="Y114">
        <f t="shared" si="28"/>
        <v>1592</v>
      </c>
      <c r="Z114" s="29">
        <f t="shared" si="29"/>
        <v>0.30844907407407407</v>
      </c>
    </row>
    <row r="115" spans="1:26" x14ac:dyDescent="0.25">
      <c r="A115">
        <v>50</v>
      </c>
      <c r="B115">
        <v>45</v>
      </c>
      <c r="C115" t="s">
        <v>1386</v>
      </c>
      <c r="E115" t="s">
        <v>1282</v>
      </c>
      <c r="F115">
        <v>30</v>
      </c>
      <c r="G115" s="109">
        <v>1.1109606481481482</v>
      </c>
      <c r="H115" s="29">
        <v>0.26947916666666666</v>
      </c>
      <c r="I115" t="s">
        <v>1283</v>
      </c>
      <c r="N115">
        <f t="shared" si="34"/>
        <v>1281.7660203985956</v>
      </c>
      <c r="O115" t="s">
        <v>1182</v>
      </c>
      <c r="P115" s="29">
        <v>0.3376851851851852</v>
      </c>
      <c r="Q115">
        <f t="shared" si="27"/>
        <v>1088.5847957225114</v>
      </c>
      <c r="R115">
        <v>1299</v>
      </c>
      <c r="S115" s="29">
        <v>0.2829861111111111</v>
      </c>
      <c r="V115" t="s">
        <v>435</v>
      </c>
      <c r="W115" s="64">
        <v>0.39784722222222224</v>
      </c>
      <c r="X115">
        <f>+Y115*Z115/W115</f>
        <v>1234.2700878571013</v>
      </c>
      <c r="Y115">
        <f t="shared" si="28"/>
        <v>1592</v>
      </c>
      <c r="Z115" s="29">
        <f t="shared" si="29"/>
        <v>0.30844907407407407</v>
      </c>
    </row>
    <row r="118" spans="1:26" x14ac:dyDescent="0.25">
      <c r="F118" t="s">
        <v>1271</v>
      </c>
      <c r="G118" t="s">
        <v>1272</v>
      </c>
      <c r="H118" t="s">
        <v>1273</v>
      </c>
      <c r="I118" t="s">
        <v>1274</v>
      </c>
      <c r="J118" t="s">
        <v>1275</v>
      </c>
      <c r="K118" t="s">
        <v>1271</v>
      </c>
      <c r="L118" t="s">
        <v>28</v>
      </c>
      <c r="M118" t="s">
        <v>1277</v>
      </c>
      <c r="N118" t="s">
        <v>1279</v>
      </c>
    </row>
    <row r="119" spans="1:26" x14ac:dyDescent="0.25">
      <c r="K119" t="s">
        <v>1276</v>
      </c>
      <c r="M119" t="s">
        <v>1278</v>
      </c>
    </row>
    <row r="120" spans="1:26" x14ac:dyDescent="0.25">
      <c r="F120">
        <v>1</v>
      </c>
      <c r="G120">
        <v>6001</v>
      </c>
      <c r="H120" t="s">
        <v>1388</v>
      </c>
      <c r="J120" t="s">
        <v>1282</v>
      </c>
      <c r="K120">
        <v>1</v>
      </c>
      <c r="L120" s="29">
        <v>0.59070601851851856</v>
      </c>
      <c r="M120" s="29">
        <v>0</v>
      </c>
      <c r="N120" t="s">
        <v>1283</v>
      </c>
      <c r="O120">
        <f>+P120*Q120/L120</f>
        <v>1618.7912690792955</v>
      </c>
      <c r="P120">
        <v>1430</v>
      </c>
      <c r="Q120" s="29">
        <v>0.66869212962962965</v>
      </c>
      <c r="T120" t="s">
        <v>1502</v>
      </c>
      <c r="U120" s="29">
        <v>2.3495370370370371E-2</v>
      </c>
      <c r="V120" s="30">
        <f>+W120*X120/U120</f>
        <v>1434.9310344827588</v>
      </c>
      <c r="W120" s="29">
        <v>2.3576388888888893E-2</v>
      </c>
      <c r="X120">
        <v>1430</v>
      </c>
    </row>
    <row r="121" spans="1:26" x14ac:dyDescent="0.25">
      <c r="F121">
        <v>2</v>
      </c>
      <c r="G121">
        <v>6003</v>
      </c>
      <c r="H121" t="s">
        <v>1389</v>
      </c>
      <c r="I121" t="s">
        <v>1390</v>
      </c>
      <c r="J121" t="s">
        <v>1282</v>
      </c>
      <c r="K121">
        <v>2</v>
      </c>
      <c r="L121" s="29">
        <v>0.61496527777777776</v>
      </c>
      <c r="M121" s="29">
        <v>2.4259259259259258E-2</v>
      </c>
      <c r="N121" t="s">
        <v>1391</v>
      </c>
      <c r="O121">
        <f t="shared" ref="O121:O169" si="35">+P121*Q121/L121</f>
        <v>1554.932904221482</v>
      </c>
      <c r="P121">
        <f>+P120</f>
        <v>1430</v>
      </c>
      <c r="Q121" s="29">
        <f>+Q120</f>
        <v>0.66869212962962965</v>
      </c>
      <c r="S121">
        <v>2</v>
      </c>
      <c r="T121" t="s">
        <v>1503</v>
      </c>
      <c r="U121" s="29">
        <v>2.3506944444444445E-2</v>
      </c>
      <c r="V121" s="30">
        <f t="shared" ref="V121:V169" si="36">+W121*X121/U121</f>
        <v>1434.2245199409163</v>
      </c>
      <c r="W121" s="29">
        <f>+W120</f>
        <v>2.3576388888888893E-2</v>
      </c>
      <c r="X121">
        <f>+X120</f>
        <v>1430</v>
      </c>
    </row>
    <row r="122" spans="1:26" x14ac:dyDescent="0.25">
      <c r="F122">
        <v>3</v>
      </c>
      <c r="G122">
        <v>6002</v>
      </c>
      <c r="H122" t="s">
        <v>1392</v>
      </c>
      <c r="J122" t="s">
        <v>1282</v>
      </c>
      <c r="K122">
        <v>3</v>
      </c>
      <c r="L122" s="29">
        <v>0.61651620370370364</v>
      </c>
      <c r="M122" s="29">
        <v>2.5810185185185183E-2</v>
      </c>
      <c r="N122" t="s">
        <v>1287</v>
      </c>
      <c r="O122">
        <f t="shared" si="35"/>
        <v>1551.0212702048175</v>
      </c>
      <c r="P122">
        <f t="shared" ref="P122:P169" si="37">+P121</f>
        <v>1430</v>
      </c>
      <c r="Q122" s="29">
        <f t="shared" ref="Q122:Q169" si="38">+Q121</f>
        <v>0.66869212962962965</v>
      </c>
      <c r="S122">
        <v>3</v>
      </c>
      <c r="T122" t="s">
        <v>1504</v>
      </c>
      <c r="U122" s="29">
        <v>2.4641203703703703E-2</v>
      </c>
      <c r="V122" s="30">
        <f t="shared" si="36"/>
        <v>1368.2057303898548</v>
      </c>
      <c r="W122" s="29">
        <f t="shared" ref="W122:W169" si="39">+W121</f>
        <v>2.3576388888888893E-2</v>
      </c>
      <c r="X122">
        <f t="shared" ref="X122:X169" si="40">+X121</f>
        <v>1430</v>
      </c>
    </row>
    <row r="123" spans="1:26" x14ac:dyDescent="0.25">
      <c r="F123">
        <v>4</v>
      </c>
      <c r="G123">
        <v>6007</v>
      </c>
      <c r="H123" t="s">
        <v>1393</v>
      </c>
      <c r="I123" t="s">
        <v>1394</v>
      </c>
      <c r="J123" t="s">
        <v>1286</v>
      </c>
      <c r="K123">
        <v>1</v>
      </c>
      <c r="L123" s="29">
        <v>0.63576388888888891</v>
      </c>
      <c r="M123" s="29">
        <v>4.5057870370370373E-2</v>
      </c>
      <c r="N123" t="s">
        <v>1287</v>
      </c>
      <c r="O123">
        <f t="shared" si="35"/>
        <v>1504.0642636082287</v>
      </c>
      <c r="P123">
        <f t="shared" si="37"/>
        <v>1430</v>
      </c>
      <c r="Q123" s="29">
        <f t="shared" si="38"/>
        <v>0.66869212962962965</v>
      </c>
      <c r="S123">
        <v>4</v>
      </c>
      <c r="T123" t="s">
        <v>897</v>
      </c>
      <c r="U123" s="29">
        <v>2.4826388888888887E-2</v>
      </c>
      <c r="V123" s="30">
        <f t="shared" si="36"/>
        <v>1358.0000000000005</v>
      </c>
      <c r="W123" s="29">
        <f t="shared" si="39"/>
        <v>2.3576388888888893E-2</v>
      </c>
      <c r="X123">
        <f t="shared" si="40"/>
        <v>1430</v>
      </c>
    </row>
    <row r="124" spans="1:26" x14ac:dyDescent="0.25">
      <c r="F124">
        <v>5</v>
      </c>
      <c r="G124">
        <v>6024</v>
      </c>
      <c r="H124" t="s">
        <v>1395</v>
      </c>
      <c r="I124" t="s">
        <v>1396</v>
      </c>
      <c r="J124" t="s">
        <v>1282</v>
      </c>
      <c r="K124">
        <v>4</v>
      </c>
      <c r="L124" s="29">
        <v>0.67935185185185187</v>
      </c>
      <c r="M124" s="29">
        <v>8.8645833333333326E-2</v>
      </c>
      <c r="N124" t="s">
        <v>1287</v>
      </c>
      <c r="O124">
        <f t="shared" si="35"/>
        <v>1407.561844077961</v>
      </c>
      <c r="P124">
        <f t="shared" si="37"/>
        <v>1430</v>
      </c>
      <c r="Q124" s="29">
        <f t="shared" si="38"/>
        <v>0.66869212962962965</v>
      </c>
      <c r="S124">
        <v>5</v>
      </c>
      <c r="T124" t="s">
        <v>1505</v>
      </c>
      <c r="U124" s="29">
        <v>2.4907407407407406E-2</v>
      </c>
      <c r="V124" s="30">
        <f t="shared" si="36"/>
        <v>1353.5827137546473</v>
      </c>
      <c r="W124" s="29">
        <f t="shared" si="39"/>
        <v>2.3576388888888893E-2</v>
      </c>
      <c r="X124">
        <f t="shared" si="40"/>
        <v>1430</v>
      </c>
    </row>
    <row r="125" spans="1:26" x14ac:dyDescent="0.25">
      <c r="F125">
        <v>6</v>
      </c>
      <c r="G125">
        <v>6015</v>
      </c>
      <c r="H125" t="s">
        <v>1397</v>
      </c>
      <c r="I125" t="s">
        <v>1398</v>
      </c>
      <c r="J125" t="s">
        <v>1282</v>
      </c>
      <c r="K125">
        <v>5</v>
      </c>
      <c r="L125" s="29">
        <v>0.67939814814814825</v>
      </c>
      <c r="M125" s="29">
        <v>8.8692129629629635E-2</v>
      </c>
      <c r="N125" t="s">
        <v>1283</v>
      </c>
      <c r="O125">
        <f t="shared" si="35"/>
        <v>1407.4659284497443</v>
      </c>
      <c r="P125">
        <f t="shared" si="37"/>
        <v>1430</v>
      </c>
      <c r="Q125" s="29">
        <f t="shared" si="38"/>
        <v>0.66869212962962965</v>
      </c>
      <c r="S125">
        <v>6</v>
      </c>
      <c r="T125" t="s">
        <v>628</v>
      </c>
      <c r="U125" s="29">
        <v>2.5231481481481483E-2</v>
      </c>
      <c r="V125" s="30">
        <f t="shared" si="36"/>
        <v>1336.1972477064223</v>
      </c>
      <c r="W125" s="29">
        <f t="shared" si="39"/>
        <v>2.3576388888888893E-2</v>
      </c>
      <c r="X125">
        <f t="shared" si="40"/>
        <v>1430</v>
      </c>
    </row>
    <row r="126" spans="1:26" x14ac:dyDescent="0.25">
      <c r="F126">
        <v>7</v>
      </c>
      <c r="G126">
        <v>6051</v>
      </c>
      <c r="H126" t="s">
        <v>1399</v>
      </c>
      <c r="I126" t="s">
        <v>1400</v>
      </c>
      <c r="J126" t="s">
        <v>1282</v>
      </c>
      <c r="K126">
        <v>6</v>
      </c>
      <c r="L126" s="29">
        <v>0.6830208333333333</v>
      </c>
      <c r="M126" s="29">
        <v>9.2314814814814808E-2</v>
      </c>
      <c r="N126" t="s">
        <v>1287</v>
      </c>
      <c r="O126">
        <f t="shared" si="35"/>
        <v>1400.0008472709405</v>
      </c>
      <c r="P126">
        <f t="shared" si="37"/>
        <v>1430</v>
      </c>
      <c r="Q126" s="29">
        <f t="shared" si="38"/>
        <v>0.66869212962962965</v>
      </c>
      <c r="S126">
        <v>7</v>
      </c>
      <c r="T126" t="s">
        <v>922</v>
      </c>
      <c r="U126" s="29">
        <v>2.5277777777777777E-2</v>
      </c>
      <c r="V126" s="30">
        <f t="shared" si="36"/>
        <v>1333.7500000000005</v>
      </c>
      <c r="W126" s="29">
        <f t="shared" si="39"/>
        <v>2.3576388888888893E-2</v>
      </c>
      <c r="X126">
        <f t="shared" si="40"/>
        <v>1430</v>
      </c>
    </row>
    <row r="127" spans="1:26" x14ac:dyDescent="0.25">
      <c r="F127">
        <v>8</v>
      </c>
      <c r="G127">
        <v>6012</v>
      </c>
      <c r="H127" t="s">
        <v>1401</v>
      </c>
      <c r="I127" t="s">
        <v>1402</v>
      </c>
      <c r="J127" t="s">
        <v>1282</v>
      </c>
      <c r="K127">
        <v>7</v>
      </c>
      <c r="L127" s="29">
        <v>0.69888888888888889</v>
      </c>
      <c r="M127" s="29">
        <v>0.10818287037037037</v>
      </c>
      <c r="N127" t="s">
        <v>1287</v>
      </c>
      <c r="O127">
        <f t="shared" si="35"/>
        <v>1368.214262056174</v>
      </c>
      <c r="P127">
        <f t="shared" si="37"/>
        <v>1430</v>
      </c>
      <c r="Q127" s="29">
        <f t="shared" si="38"/>
        <v>0.66869212962962965</v>
      </c>
      <c r="S127">
        <v>8</v>
      </c>
      <c r="T127" t="s">
        <v>1162</v>
      </c>
      <c r="U127" s="29">
        <v>2.5567129629629634E-2</v>
      </c>
      <c r="V127" s="30">
        <f t="shared" si="36"/>
        <v>1318.6555002263469</v>
      </c>
      <c r="W127" s="29">
        <f t="shared" si="39"/>
        <v>2.3576388888888893E-2</v>
      </c>
      <c r="X127">
        <f t="shared" si="40"/>
        <v>1430</v>
      </c>
    </row>
    <row r="128" spans="1:26" x14ac:dyDescent="0.25">
      <c r="F128">
        <v>9</v>
      </c>
      <c r="G128">
        <v>6047</v>
      </c>
      <c r="H128" t="s">
        <v>1403</v>
      </c>
      <c r="I128" t="s">
        <v>1404</v>
      </c>
      <c r="J128" t="s">
        <v>1282</v>
      </c>
      <c r="K128">
        <v>8</v>
      </c>
      <c r="L128" s="29">
        <v>0.70274305555555561</v>
      </c>
      <c r="M128" s="29">
        <v>0.11203703703703705</v>
      </c>
      <c r="N128" t="s">
        <v>1283</v>
      </c>
      <c r="O128">
        <f t="shared" si="35"/>
        <v>1360.7103447140009</v>
      </c>
      <c r="P128">
        <f t="shared" si="37"/>
        <v>1430</v>
      </c>
      <c r="Q128" s="29">
        <f t="shared" si="38"/>
        <v>0.66869212962962965</v>
      </c>
      <c r="S128">
        <v>9</v>
      </c>
      <c r="T128" t="s">
        <v>1506</v>
      </c>
      <c r="U128" s="29">
        <v>2.5659722222222223E-2</v>
      </c>
      <c r="V128" s="30">
        <f t="shared" si="36"/>
        <v>1313.8971583220571</v>
      </c>
      <c r="W128" s="29">
        <f t="shared" si="39"/>
        <v>2.3576388888888893E-2</v>
      </c>
      <c r="X128">
        <f t="shared" si="40"/>
        <v>1430</v>
      </c>
    </row>
    <row r="129" spans="6:24" x14ac:dyDescent="0.25">
      <c r="F129">
        <v>10</v>
      </c>
      <c r="G129">
        <v>6041</v>
      </c>
      <c r="H129" t="s">
        <v>1405</v>
      </c>
      <c r="I129" t="s">
        <v>1406</v>
      </c>
      <c r="J129" t="s">
        <v>1286</v>
      </c>
      <c r="K129">
        <v>2</v>
      </c>
      <c r="L129" s="29">
        <v>0.70476851851851852</v>
      </c>
      <c r="M129" s="29">
        <v>0.1140625</v>
      </c>
      <c r="N129" t="s">
        <v>1291</v>
      </c>
      <c r="O129">
        <f t="shared" si="35"/>
        <v>1356.7997438087107</v>
      </c>
      <c r="P129">
        <f t="shared" si="37"/>
        <v>1430</v>
      </c>
      <c r="Q129" s="29">
        <f t="shared" si="38"/>
        <v>0.66869212962962965</v>
      </c>
      <c r="S129">
        <v>10</v>
      </c>
      <c r="T129" t="s">
        <v>1507</v>
      </c>
      <c r="U129" s="29">
        <v>2.56712962962963E-2</v>
      </c>
      <c r="V129" s="30">
        <f t="shared" si="36"/>
        <v>1313.3047790802527</v>
      </c>
      <c r="W129" s="29">
        <f t="shared" si="39"/>
        <v>2.3576388888888893E-2</v>
      </c>
      <c r="X129">
        <f t="shared" si="40"/>
        <v>1430</v>
      </c>
    </row>
    <row r="130" spans="6:24" x14ac:dyDescent="0.25">
      <c r="F130">
        <v>11</v>
      </c>
      <c r="G130">
        <v>6067</v>
      </c>
      <c r="H130" t="s">
        <v>1407</v>
      </c>
      <c r="I130" t="s">
        <v>1408</v>
      </c>
      <c r="J130" t="s">
        <v>1286</v>
      </c>
      <c r="K130">
        <v>3</v>
      </c>
      <c r="L130" s="29">
        <v>0.70834490740740741</v>
      </c>
      <c r="M130" s="29">
        <v>0.11763888888888889</v>
      </c>
      <c r="N130" t="s">
        <v>1326</v>
      </c>
      <c r="O130">
        <f t="shared" si="35"/>
        <v>1349.9493472328884</v>
      </c>
      <c r="P130">
        <f t="shared" si="37"/>
        <v>1430</v>
      </c>
      <c r="Q130" s="29">
        <f t="shared" si="38"/>
        <v>0.66869212962962965</v>
      </c>
      <c r="S130">
        <v>11</v>
      </c>
      <c r="T130" t="s">
        <v>1508</v>
      </c>
      <c r="U130" s="29">
        <v>2.6226851851851852E-2</v>
      </c>
      <c r="V130" s="30">
        <f t="shared" si="36"/>
        <v>1285.4854368932042</v>
      </c>
      <c r="W130" s="29">
        <f t="shared" si="39"/>
        <v>2.3576388888888893E-2</v>
      </c>
      <c r="X130">
        <f t="shared" si="40"/>
        <v>1430</v>
      </c>
    </row>
    <row r="131" spans="6:24" x14ac:dyDescent="0.25">
      <c r="F131">
        <v>12</v>
      </c>
      <c r="G131">
        <v>6967</v>
      </c>
      <c r="H131" t="s">
        <v>1409</v>
      </c>
      <c r="I131" t="s">
        <v>1410</v>
      </c>
      <c r="J131" t="s">
        <v>1282</v>
      </c>
      <c r="K131">
        <v>9</v>
      </c>
      <c r="L131" s="29">
        <v>0.710474537037037</v>
      </c>
      <c r="M131" s="29">
        <v>0.11976851851851851</v>
      </c>
      <c r="N131" t="s">
        <v>1326</v>
      </c>
      <c r="O131">
        <f t="shared" si="35"/>
        <v>1345.9029078765172</v>
      </c>
      <c r="P131">
        <f t="shared" si="37"/>
        <v>1430</v>
      </c>
      <c r="Q131" s="29">
        <f t="shared" si="38"/>
        <v>0.66869212962962965</v>
      </c>
      <c r="S131">
        <v>12</v>
      </c>
      <c r="T131" t="s">
        <v>1509</v>
      </c>
      <c r="U131" s="29">
        <v>2.6284722222222223E-2</v>
      </c>
      <c r="V131" s="30">
        <f t="shared" si="36"/>
        <v>1282.6552179656542</v>
      </c>
      <c r="W131" s="29">
        <f t="shared" si="39"/>
        <v>2.3576388888888893E-2</v>
      </c>
      <c r="X131">
        <f t="shared" si="40"/>
        <v>1430</v>
      </c>
    </row>
    <row r="132" spans="6:24" x14ac:dyDescent="0.25">
      <c r="F132">
        <v>13</v>
      </c>
      <c r="G132">
        <v>6038</v>
      </c>
      <c r="H132" t="s">
        <v>1411</v>
      </c>
      <c r="I132" t="s">
        <v>1378</v>
      </c>
      <c r="J132" t="s">
        <v>1286</v>
      </c>
      <c r="K132">
        <v>4</v>
      </c>
      <c r="L132" s="29">
        <v>0.71549768518518519</v>
      </c>
      <c r="M132" s="29">
        <v>0.12479166666666668</v>
      </c>
      <c r="N132" t="s">
        <v>1283</v>
      </c>
      <c r="O132">
        <f t="shared" si="35"/>
        <v>1336.4540028146687</v>
      </c>
      <c r="P132">
        <f t="shared" si="37"/>
        <v>1430</v>
      </c>
      <c r="Q132" s="29">
        <f t="shared" si="38"/>
        <v>0.66869212962962965</v>
      </c>
      <c r="S132">
        <v>13</v>
      </c>
      <c r="T132" t="s">
        <v>1510</v>
      </c>
      <c r="U132" s="29">
        <v>2.630787037037037E-2</v>
      </c>
      <c r="V132" s="30">
        <f t="shared" si="36"/>
        <v>1281.5266168059836</v>
      </c>
      <c r="W132" s="29">
        <f t="shared" si="39"/>
        <v>2.3576388888888893E-2</v>
      </c>
      <c r="X132">
        <f t="shared" si="40"/>
        <v>1430</v>
      </c>
    </row>
    <row r="133" spans="6:24" x14ac:dyDescent="0.25">
      <c r="F133">
        <v>14</v>
      </c>
      <c r="G133">
        <v>6022</v>
      </c>
      <c r="H133" t="s">
        <v>1412</v>
      </c>
      <c r="J133" t="s">
        <v>1282</v>
      </c>
      <c r="K133">
        <v>10</v>
      </c>
      <c r="L133" s="29">
        <v>0.7157175925925926</v>
      </c>
      <c r="M133" s="29">
        <v>0.12501157407407407</v>
      </c>
      <c r="N133" t="s">
        <v>1413</v>
      </c>
      <c r="O133">
        <f t="shared" si="35"/>
        <v>1336.0433713897605</v>
      </c>
      <c r="P133">
        <f t="shared" si="37"/>
        <v>1430</v>
      </c>
      <c r="Q133" s="29">
        <f t="shared" si="38"/>
        <v>0.66869212962962965</v>
      </c>
      <c r="S133">
        <v>14</v>
      </c>
      <c r="T133" t="s">
        <v>230</v>
      </c>
      <c r="U133" s="29">
        <v>2.6331018518518517E-2</v>
      </c>
      <c r="V133" s="30">
        <f t="shared" si="36"/>
        <v>1280.4000000000003</v>
      </c>
      <c r="W133" s="29">
        <f t="shared" si="39"/>
        <v>2.3576388888888893E-2</v>
      </c>
      <c r="X133">
        <f t="shared" si="40"/>
        <v>1430</v>
      </c>
    </row>
    <row r="134" spans="6:24" x14ac:dyDescent="0.25">
      <c r="F134">
        <v>15</v>
      </c>
      <c r="G134">
        <v>6080</v>
      </c>
      <c r="H134" t="s">
        <v>1414</v>
      </c>
      <c r="I134" t="s">
        <v>1415</v>
      </c>
      <c r="J134" t="s">
        <v>1282</v>
      </c>
      <c r="K134">
        <v>11</v>
      </c>
      <c r="L134" s="29">
        <v>0.72442129629629637</v>
      </c>
      <c r="M134" s="29">
        <v>0.13371527777777778</v>
      </c>
      <c r="N134" t="s">
        <v>1283</v>
      </c>
      <c r="O134">
        <f t="shared" si="35"/>
        <v>1319.9912126537786</v>
      </c>
      <c r="P134">
        <f t="shared" si="37"/>
        <v>1430</v>
      </c>
      <c r="Q134" s="29">
        <f t="shared" si="38"/>
        <v>0.66869212962962965</v>
      </c>
      <c r="S134">
        <v>15</v>
      </c>
      <c r="T134" t="s">
        <v>1511</v>
      </c>
      <c r="U134" s="29">
        <v>2.6377314814814815E-2</v>
      </c>
      <c r="V134" s="30">
        <f t="shared" si="36"/>
        <v>1278.1526985519968</v>
      </c>
      <c r="W134" s="29">
        <f t="shared" si="39"/>
        <v>2.3576388888888893E-2</v>
      </c>
      <c r="X134">
        <f t="shared" si="40"/>
        <v>1430</v>
      </c>
    </row>
    <row r="135" spans="6:24" x14ac:dyDescent="0.25">
      <c r="F135">
        <v>16</v>
      </c>
      <c r="G135">
        <v>7983</v>
      </c>
      <c r="H135" t="s">
        <v>1416</v>
      </c>
      <c r="I135" t="s">
        <v>1417</v>
      </c>
      <c r="J135" t="s">
        <v>1282</v>
      </c>
      <c r="K135">
        <v>12</v>
      </c>
      <c r="L135" s="29">
        <v>0.72593750000000001</v>
      </c>
      <c r="M135" s="29">
        <v>0.13523148148148148</v>
      </c>
      <c r="N135" t="s">
        <v>1283</v>
      </c>
      <c r="O135">
        <f t="shared" si="35"/>
        <v>1317.2342596578499</v>
      </c>
      <c r="P135">
        <f t="shared" si="37"/>
        <v>1430</v>
      </c>
      <c r="Q135" s="29">
        <f t="shared" si="38"/>
        <v>0.66869212962962965</v>
      </c>
      <c r="S135">
        <v>16</v>
      </c>
      <c r="T135" t="s">
        <v>1048</v>
      </c>
      <c r="U135" s="29">
        <v>2.6493055555555558E-2</v>
      </c>
      <c r="V135" s="30">
        <f t="shared" si="36"/>
        <v>1272.5688073394497</v>
      </c>
      <c r="W135" s="29">
        <f t="shared" si="39"/>
        <v>2.3576388888888893E-2</v>
      </c>
      <c r="X135">
        <f t="shared" si="40"/>
        <v>1430</v>
      </c>
    </row>
    <row r="136" spans="6:24" x14ac:dyDescent="0.25">
      <c r="F136">
        <v>17</v>
      </c>
      <c r="G136">
        <v>7508</v>
      </c>
      <c r="H136" t="s">
        <v>1418</v>
      </c>
      <c r="J136" t="s">
        <v>1282</v>
      </c>
      <c r="K136">
        <v>13</v>
      </c>
      <c r="L136" s="29">
        <v>0.72811342592592598</v>
      </c>
      <c r="M136" s="29">
        <v>0.13740740740740739</v>
      </c>
      <c r="N136" t="s">
        <v>1326</v>
      </c>
      <c r="O136">
        <f t="shared" si="35"/>
        <v>1313.2977793320511</v>
      </c>
      <c r="P136">
        <f t="shared" si="37"/>
        <v>1430</v>
      </c>
      <c r="Q136" s="29">
        <f t="shared" si="38"/>
        <v>0.66869212962962965</v>
      </c>
      <c r="S136">
        <v>17</v>
      </c>
      <c r="T136" t="s">
        <v>1512</v>
      </c>
      <c r="U136" s="29">
        <v>2.6550925925925926E-2</v>
      </c>
      <c r="V136" s="30">
        <f t="shared" si="36"/>
        <v>1269.7951176983438</v>
      </c>
      <c r="W136" s="29">
        <f t="shared" si="39"/>
        <v>2.3576388888888893E-2</v>
      </c>
      <c r="X136">
        <f t="shared" si="40"/>
        <v>1430</v>
      </c>
    </row>
    <row r="137" spans="6:24" x14ac:dyDescent="0.25">
      <c r="F137">
        <v>18</v>
      </c>
      <c r="G137">
        <v>6607</v>
      </c>
      <c r="H137" t="s">
        <v>1419</v>
      </c>
      <c r="I137" t="s">
        <v>1420</v>
      </c>
      <c r="J137" t="s">
        <v>1282</v>
      </c>
      <c r="K137">
        <v>14</v>
      </c>
      <c r="L137" s="29">
        <v>0.7427083333333333</v>
      </c>
      <c r="M137" s="29">
        <v>0.15200231481481483</v>
      </c>
      <c r="N137" t="s">
        <v>1287</v>
      </c>
      <c r="O137">
        <f t="shared" si="35"/>
        <v>1287.4902602462212</v>
      </c>
      <c r="P137">
        <f t="shared" si="37"/>
        <v>1430</v>
      </c>
      <c r="Q137" s="29">
        <f t="shared" si="38"/>
        <v>0.66869212962962965</v>
      </c>
      <c r="S137">
        <v>18</v>
      </c>
      <c r="T137" t="s">
        <v>1513</v>
      </c>
      <c r="U137" s="29">
        <v>2.6631944444444444E-2</v>
      </c>
      <c r="V137" s="30">
        <f t="shared" si="36"/>
        <v>1265.9322033898309</v>
      </c>
      <c r="W137" s="29">
        <f t="shared" si="39"/>
        <v>2.3576388888888893E-2</v>
      </c>
      <c r="X137">
        <f t="shared" si="40"/>
        <v>1430</v>
      </c>
    </row>
    <row r="138" spans="6:24" x14ac:dyDescent="0.25">
      <c r="F138">
        <v>19</v>
      </c>
      <c r="G138">
        <v>6035</v>
      </c>
      <c r="H138" t="s">
        <v>1421</v>
      </c>
      <c r="J138" t="s">
        <v>1286</v>
      </c>
      <c r="K138">
        <v>5</v>
      </c>
      <c r="L138" s="29">
        <v>0.74785879629629637</v>
      </c>
      <c r="M138" s="29">
        <v>0.15715277777777778</v>
      </c>
      <c r="N138" t="s">
        <v>1283</v>
      </c>
      <c r="O138">
        <f t="shared" si="35"/>
        <v>1278.6233846630039</v>
      </c>
      <c r="P138">
        <f t="shared" si="37"/>
        <v>1430</v>
      </c>
      <c r="Q138" s="29">
        <f t="shared" si="38"/>
        <v>0.66869212962962965</v>
      </c>
      <c r="S138">
        <v>19</v>
      </c>
      <c r="T138" t="s">
        <v>1514</v>
      </c>
      <c r="U138" s="29">
        <v>2.6782407407407408E-2</v>
      </c>
      <c r="V138" s="30">
        <f t="shared" si="36"/>
        <v>1258.8202247191014</v>
      </c>
      <c r="W138" s="29">
        <f t="shared" si="39"/>
        <v>2.3576388888888893E-2</v>
      </c>
      <c r="X138">
        <f t="shared" si="40"/>
        <v>1430</v>
      </c>
    </row>
    <row r="139" spans="6:24" x14ac:dyDescent="0.25">
      <c r="F139">
        <v>20</v>
      </c>
      <c r="G139">
        <v>6029</v>
      </c>
      <c r="H139" t="s">
        <v>1422</v>
      </c>
      <c r="I139" t="s">
        <v>1423</v>
      </c>
      <c r="J139" t="s">
        <v>1286</v>
      </c>
      <c r="K139">
        <v>6</v>
      </c>
      <c r="L139" s="29">
        <v>0.75277777777777777</v>
      </c>
      <c r="M139" s="29">
        <v>0.16207175925925926</v>
      </c>
      <c r="N139" t="s">
        <v>1287</v>
      </c>
      <c r="O139">
        <f t="shared" si="35"/>
        <v>1270.2682964329645</v>
      </c>
      <c r="P139">
        <f t="shared" si="37"/>
        <v>1430</v>
      </c>
      <c r="Q139" s="29">
        <f t="shared" si="38"/>
        <v>0.66869212962962965</v>
      </c>
      <c r="S139">
        <v>20</v>
      </c>
      <c r="T139" t="s">
        <v>1515</v>
      </c>
      <c r="U139" s="29">
        <v>2.6863425925925926E-2</v>
      </c>
      <c r="V139" s="30">
        <f t="shared" si="36"/>
        <v>1255.0236966824648</v>
      </c>
      <c r="W139" s="29">
        <f t="shared" si="39"/>
        <v>2.3576388888888893E-2</v>
      </c>
      <c r="X139">
        <f t="shared" si="40"/>
        <v>1430</v>
      </c>
    </row>
    <row r="140" spans="6:24" x14ac:dyDescent="0.25">
      <c r="F140">
        <v>21</v>
      </c>
      <c r="G140">
        <v>7313</v>
      </c>
      <c r="H140" t="s">
        <v>1424</v>
      </c>
      <c r="I140" t="s">
        <v>1425</v>
      </c>
      <c r="J140" t="s">
        <v>1286</v>
      </c>
      <c r="K140">
        <v>7</v>
      </c>
      <c r="L140" s="29">
        <v>0.75790509259259264</v>
      </c>
      <c r="M140" s="29">
        <v>0.16719907407407408</v>
      </c>
      <c r="N140" t="s">
        <v>1283</v>
      </c>
      <c r="O140">
        <f t="shared" si="35"/>
        <v>1261.6747858222745</v>
      </c>
      <c r="P140">
        <f t="shared" si="37"/>
        <v>1430</v>
      </c>
      <c r="Q140" s="29">
        <f t="shared" si="38"/>
        <v>0.66869212962962965</v>
      </c>
      <c r="S140">
        <v>21</v>
      </c>
      <c r="T140" t="s">
        <v>1516</v>
      </c>
      <c r="U140" s="29">
        <v>2.6990740740740742E-2</v>
      </c>
      <c r="V140" s="30">
        <f t="shared" si="36"/>
        <v>1249.1037735849059</v>
      </c>
      <c r="W140" s="29">
        <f t="shared" si="39"/>
        <v>2.3576388888888893E-2</v>
      </c>
      <c r="X140">
        <f t="shared" si="40"/>
        <v>1430</v>
      </c>
    </row>
    <row r="141" spans="6:24" x14ac:dyDescent="0.25">
      <c r="F141">
        <v>22</v>
      </c>
      <c r="G141">
        <v>6027</v>
      </c>
      <c r="H141" t="s">
        <v>1426</v>
      </c>
      <c r="I141" t="s">
        <v>1396</v>
      </c>
      <c r="J141" t="s">
        <v>1286</v>
      </c>
      <c r="K141">
        <v>8</v>
      </c>
      <c r="L141" s="29">
        <v>0.7581134259259259</v>
      </c>
      <c r="M141" s="29">
        <v>0.16740740740740742</v>
      </c>
      <c r="N141" t="s">
        <v>1287</v>
      </c>
      <c r="O141">
        <f t="shared" si="35"/>
        <v>1261.3280713271554</v>
      </c>
      <c r="P141">
        <f t="shared" si="37"/>
        <v>1430</v>
      </c>
      <c r="Q141" s="29">
        <f t="shared" si="38"/>
        <v>0.66869212962962965</v>
      </c>
      <c r="S141">
        <v>22</v>
      </c>
      <c r="T141" t="s">
        <v>639</v>
      </c>
      <c r="U141" s="29">
        <v>2.7013888888888889E-2</v>
      </c>
      <c r="V141" s="30">
        <f t="shared" si="36"/>
        <v>1248.0334190231365</v>
      </c>
      <c r="W141" s="29">
        <f t="shared" si="39"/>
        <v>2.3576388888888893E-2</v>
      </c>
      <c r="X141">
        <f t="shared" si="40"/>
        <v>1430</v>
      </c>
    </row>
    <row r="142" spans="6:24" x14ac:dyDescent="0.25">
      <c r="F142">
        <v>23</v>
      </c>
      <c r="G142">
        <v>7662</v>
      </c>
      <c r="H142" t="s">
        <v>1427</v>
      </c>
      <c r="I142" t="s">
        <v>1428</v>
      </c>
      <c r="J142" t="s">
        <v>1282</v>
      </c>
      <c r="K142">
        <v>15</v>
      </c>
      <c r="L142" s="29">
        <v>0.75812500000000005</v>
      </c>
      <c r="M142" s="29">
        <v>0.16741898148148149</v>
      </c>
      <c r="N142" t="s">
        <v>1283</v>
      </c>
      <c r="O142">
        <f t="shared" si="35"/>
        <v>1261.3088149980154</v>
      </c>
      <c r="P142">
        <f t="shared" si="37"/>
        <v>1430</v>
      </c>
      <c r="Q142" s="29">
        <f t="shared" si="38"/>
        <v>0.66869212962962965</v>
      </c>
      <c r="S142">
        <v>23</v>
      </c>
      <c r="T142" t="s">
        <v>1517</v>
      </c>
      <c r="U142" s="29">
        <v>2.7071759259259257E-2</v>
      </c>
      <c r="V142" s="30">
        <f t="shared" si="36"/>
        <v>1245.3655408294146</v>
      </c>
      <c r="W142" s="29">
        <f t="shared" si="39"/>
        <v>2.3576388888888893E-2</v>
      </c>
      <c r="X142">
        <f t="shared" si="40"/>
        <v>1430</v>
      </c>
    </row>
    <row r="143" spans="6:24" x14ac:dyDescent="0.25">
      <c r="F143">
        <v>24</v>
      </c>
      <c r="G143">
        <v>6028</v>
      </c>
      <c r="H143" t="s">
        <v>1429</v>
      </c>
      <c r="J143" t="s">
        <v>1282</v>
      </c>
      <c r="K143">
        <v>16</v>
      </c>
      <c r="L143" s="29">
        <v>0.7646412037037037</v>
      </c>
      <c r="M143" s="29">
        <v>0.17393518518518516</v>
      </c>
      <c r="N143" t="s">
        <v>1430</v>
      </c>
      <c r="O143">
        <f t="shared" si="35"/>
        <v>1250.5600544917884</v>
      </c>
      <c r="P143">
        <f t="shared" si="37"/>
        <v>1430</v>
      </c>
      <c r="Q143" s="29">
        <f t="shared" si="38"/>
        <v>0.66869212962962965</v>
      </c>
      <c r="S143">
        <v>24</v>
      </c>
      <c r="T143" t="s">
        <v>1518</v>
      </c>
      <c r="U143" s="29">
        <v>2.7071759259259257E-2</v>
      </c>
      <c r="V143" s="30">
        <f t="shared" si="36"/>
        <v>1245.3655408294146</v>
      </c>
      <c r="W143" s="29">
        <f t="shared" si="39"/>
        <v>2.3576388888888893E-2</v>
      </c>
      <c r="X143">
        <f t="shared" si="40"/>
        <v>1430</v>
      </c>
    </row>
    <row r="144" spans="6:24" x14ac:dyDescent="0.25">
      <c r="F144">
        <v>25</v>
      </c>
      <c r="G144">
        <v>7078</v>
      </c>
      <c r="H144" t="s">
        <v>1431</v>
      </c>
      <c r="J144" t="s">
        <v>1282</v>
      </c>
      <c r="K144">
        <v>17</v>
      </c>
      <c r="L144" s="29">
        <v>0.76716435185185183</v>
      </c>
      <c r="M144" s="29">
        <v>0.17645833333333336</v>
      </c>
      <c r="N144" t="s">
        <v>1283</v>
      </c>
      <c r="O144">
        <f t="shared" si="35"/>
        <v>1246.4470527887997</v>
      </c>
      <c r="P144">
        <f t="shared" si="37"/>
        <v>1430</v>
      </c>
      <c r="Q144" s="29">
        <f t="shared" si="38"/>
        <v>0.66869212962962965</v>
      </c>
      <c r="S144">
        <v>25</v>
      </c>
      <c r="T144" t="s">
        <v>1067</v>
      </c>
      <c r="U144" s="29">
        <v>2.7083333333333334E-2</v>
      </c>
      <c r="V144" s="30">
        <f t="shared" si="36"/>
        <v>1244.8333333333337</v>
      </c>
      <c r="W144" s="29">
        <f t="shared" si="39"/>
        <v>2.3576388888888893E-2</v>
      </c>
      <c r="X144">
        <f t="shared" si="40"/>
        <v>1430</v>
      </c>
    </row>
    <row r="145" spans="6:24" x14ac:dyDescent="0.25">
      <c r="F145">
        <v>26</v>
      </c>
      <c r="G145">
        <v>7873</v>
      </c>
      <c r="H145" t="s">
        <v>1432</v>
      </c>
      <c r="J145" t="s">
        <v>1286</v>
      </c>
      <c r="K145">
        <v>9</v>
      </c>
      <c r="L145" s="29">
        <v>0.77005787037037043</v>
      </c>
      <c r="M145" s="29">
        <v>0.17935185185185185</v>
      </c>
      <c r="N145" t="s">
        <v>1283</v>
      </c>
      <c r="O145">
        <f t="shared" si="35"/>
        <v>1241.7634857890068</v>
      </c>
      <c r="P145">
        <f t="shared" si="37"/>
        <v>1430</v>
      </c>
      <c r="Q145" s="29">
        <f t="shared" si="38"/>
        <v>0.66869212962962965</v>
      </c>
      <c r="S145">
        <v>26</v>
      </c>
      <c r="T145" t="s">
        <v>1519</v>
      </c>
      <c r="U145" s="29">
        <v>2.7141203703703706E-2</v>
      </c>
      <c r="V145" s="30">
        <f t="shared" si="36"/>
        <v>1242.1791044776121</v>
      </c>
      <c r="W145" s="29">
        <f t="shared" si="39"/>
        <v>2.3576388888888893E-2</v>
      </c>
      <c r="X145">
        <f t="shared" si="40"/>
        <v>1430</v>
      </c>
    </row>
    <row r="146" spans="6:24" x14ac:dyDescent="0.25">
      <c r="F146">
        <v>27</v>
      </c>
      <c r="G146">
        <v>6078</v>
      </c>
      <c r="H146" t="s">
        <v>1433</v>
      </c>
      <c r="I146" t="s">
        <v>1434</v>
      </c>
      <c r="J146" t="s">
        <v>1282</v>
      </c>
      <c r="K146">
        <v>18</v>
      </c>
      <c r="L146" s="29">
        <v>0.77059027777777767</v>
      </c>
      <c r="M146" s="29">
        <v>0.17988425925925924</v>
      </c>
      <c r="N146" t="s">
        <v>1283</v>
      </c>
      <c r="O146">
        <f t="shared" si="35"/>
        <v>1240.905540786134</v>
      </c>
      <c r="P146">
        <f t="shared" si="37"/>
        <v>1430</v>
      </c>
      <c r="Q146" s="29">
        <f t="shared" si="38"/>
        <v>0.66869212962962965</v>
      </c>
      <c r="S146">
        <v>27</v>
      </c>
      <c r="T146" t="s">
        <v>296</v>
      </c>
      <c r="U146" s="29">
        <v>2.7280092592592592E-2</v>
      </c>
      <c r="V146" s="30">
        <f t="shared" si="36"/>
        <v>1235.854900296988</v>
      </c>
      <c r="W146" s="29">
        <f t="shared" si="39"/>
        <v>2.3576388888888893E-2</v>
      </c>
      <c r="X146">
        <f t="shared" si="40"/>
        <v>1430</v>
      </c>
    </row>
    <row r="147" spans="6:24" x14ac:dyDescent="0.25">
      <c r="F147">
        <v>28</v>
      </c>
      <c r="G147">
        <v>6055</v>
      </c>
      <c r="H147" t="s">
        <v>1435</v>
      </c>
      <c r="I147" t="s">
        <v>1436</v>
      </c>
      <c r="J147" t="s">
        <v>1282</v>
      </c>
      <c r="K147">
        <v>19</v>
      </c>
      <c r="L147" s="29">
        <v>0.77197916666666666</v>
      </c>
      <c r="M147" s="29">
        <v>0.18127314814814813</v>
      </c>
      <c r="N147" t="s">
        <v>1287</v>
      </c>
      <c r="O147">
        <f t="shared" si="35"/>
        <v>1238.672993598105</v>
      </c>
      <c r="P147">
        <f t="shared" si="37"/>
        <v>1430</v>
      </c>
      <c r="Q147" s="29">
        <f t="shared" si="38"/>
        <v>0.66869212962962965</v>
      </c>
      <c r="S147">
        <v>28</v>
      </c>
      <c r="T147" t="s">
        <v>1520</v>
      </c>
      <c r="U147" s="29">
        <v>2.7303240740740743E-2</v>
      </c>
      <c r="V147" s="30">
        <f t="shared" si="36"/>
        <v>1234.8071216617213</v>
      </c>
      <c r="W147" s="29">
        <f t="shared" si="39"/>
        <v>2.3576388888888893E-2</v>
      </c>
      <c r="X147">
        <f t="shared" si="40"/>
        <v>1430</v>
      </c>
    </row>
    <row r="148" spans="6:24" x14ac:dyDescent="0.25">
      <c r="F148">
        <v>29</v>
      </c>
      <c r="G148">
        <v>6626</v>
      </c>
      <c r="H148" t="s">
        <v>1437</v>
      </c>
      <c r="I148" t="s">
        <v>1438</v>
      </c>
      <c r="J148" t="s">
        <v>1282</v>
      </c>
      <c r="K148">
        <v>20</v>
      </c>
      <c r="L148" s="29">
        <v>0.77500000000000002</v>
      </c>
      <c r="M148" s="29">
        <v>0.18429398148148149</v>
      </c>
      <c r="N148" t="s">
        <v>1283</v>
      </c>
      <c r="O148">
        <f t="shared" si="35"/>
        <v>1233.8448327359617</v>
      </c>
      <c r="P148">
        <f t="shared" si="37"/>
        <v>1430</v>
      </c>
      <c r="Q148" s="29">
        <f t="shared" si="38"/>
        <v>0.66869212962962965</v>
      </c>
      <c r="S148">
        <v>29</v>
      </c>
      <c r="T148" t="s">
        <v>1521</v>
      </c>
      <c r="U148" s="29">
        <v>2.7418981481481485E-2</v>
      </c>
      <c r="V148" s="30">
        <f t="shared" si="36"/>
        <v>1229.5947657239344</v>
      </c>
      <c r="W148" s="29">
        <f t="shared" si="39"/>
        <v>2.3576388888888893E-2</v>
      </c>
      <c r="X148">
        <f t="shared" si="40"/>
        <v>1430</v>
      </c>
    </row>
    <row r="149" spans="6:24" x14ac:dyDescent="0.25">
      <c r="F149">
        <v>30</v>
      </c>
      <c r="G149">
        <v>6296</v>
      </c>
      <c r="H149" t="s">
        <v>1439</v>
      </c>
      <c r="J149" t="s">
        <v>1282</v>
      </c>
      <c r="K149">
        <v>21</v>
      </c>
      <c r="L149" s="29">
        <v>0.77656249999999993</v>
      </c>
      <c r="M149" s="29">
        <v>0.18585648148148148</v>
      </c>
      <c r="N149" t="s">
        <v>1287</v>
      </c>
      <c r="O149">
        <f t="shared" si="35"/>
        <v>1231.3622475594309</v>
      </c>
      <c r="P149">
        <f t="shared" si="37"/>
        <v>1430</v>
      </c>
      <c r="Q149" s="29">
        <f t="shared" si="38"/>
        <v>0.66869212962962965</v>
      </c>
      <c r="S149">
        <v>30</v>
      </c>
      <c r="T149" t="s">
        <v>1522</v>
      </c>
      <c r="U149" s="29">
        <v>2.7604166666666666E-2</v>
      </c>
      <c r="V149" s="30">
        <f t="shared" si="36"/>
        <v>1221.3459119496858</v>
      </c>
      <c r="W149" s="29">
        <f t="shared" si="39"/>
        <v>2.3576388888888893E-2</v>
      </c>
      <c r="X149">
        <f t="shared" si="40"/>
        <v>1430</v>
      </c>
    </row>
    <row r="150" spans="6:24" x14ac:dyDescent="0.25">
      <c r="F150">
        <v>31</v>
      </c>
      <c r="G150">
        <v>7674</v>
      </c>
      <c r="H150" t="s">
        <v>1440</v>
      </c>
      <c r="I150" t="s">
        <v>1441</v>
      </c>
      <c r="J150" t="s">
        <v>1282</v>
      </c>
      <c r="K150">
        <v>22</v>
      </c>
      <c r="L150" s="29">
        <v>0.77784722222222225</v>
      </c>
      <c r="M150" s="29">
        <v>0.18714120370370371</v>
      </c>
      <c r="N150" t="s">
        <v>1283</v>
      </c>
      <c r="O150">
        <f t="shared" si="35"/>
        <v>1229.3284825759606</v>
      </c>
      <c r="P150">
        <f t="shared" si="37"/>
        <v>1430</v>
      </c>
      <c r="Q150" s="29">
        <f t="shared" si="38"/>
        <v>0.66869212962962965</v>
      </c>
      <c r="S150">
        <v>31</v>
      </c>
      <c r="T150" t="s">
        <v>229</v>
      </c>
      <c r="U150" s="29">
        <v>2.7650462962962963E-2</v>
      </c>
      <c r="V150" s="30">
        <f t="shared" si="36"/>
        <v>1219.3009627459192</v>
      </c>
      <c r="W150" s="29">
        <f t="shared" si="39"/>
        <v>2.3576388888888893E-2</v>
      </c>
      <c r="X150">
        <f t="shared" si="40"/>
        <v>1430</v>
      </c>
    </row>
    <row r="151" spans="6:24" x14ac:dyDescent="0.25">
      <c r="F151">
        <v>32</v>
      </c>
      <c r="G151">
        <v>6018</v>
      </c>
      <c r="H151" t="s">
        <v>1442</v>
      </c>
      <c r="I151" t="s">
        <v>1443</v>
      </c>
      <c r="J151" t="s">
        <v>1314</v>
      </c>
      <c r="K151">
        <v>1</v>
      </c>
      <c r="L151" s="29">
        <v>0.77861111111111114</v>
      </c>
      <c r="M151" s="29">
        <v>0.18790509259259258</v>
      </c>
      <c r="N151" t="s">
        <v>1287</v>
      </c>
      <c r="O151">
        <f t="shared" si="35"/>
        <v>1228.1223986205257</v>
      </c>
      <c r="P151">
        <f t="shared" si="37"/>
        <v>1430</v>
      </c>
      <c r="Q151" s="29">
        <f t="shared" si="38"/>
        <v>0.66869212962962965</v>
      </c>
      <c r="S151">
        <v>32</v>
      </c>
      <c r="T151" t="s">
        <v>1523</v>
      </c>
      <c r="U151" s="29">
        <v>2.7673611111111111E-2</v>
      </c>
      <c r="V151" s="30">
        <f t="shared" si="36"/>
        <v>1218.2810539523216</v>
      </c>
      <c r="W151" s="29">
        <f t="shared" si="39"/>
        <v>2.3576388888888893E-2</v>
      </c>
      <c r="X151">
        <f t="shared" si="40"/>
        <v>1430</v>
      </c>
    </row>
    <row r="152" spans="6:24" x14ac:dyDescent="0.25">
      <c r="F152">
        <v>33</v>
      </c>
      <c r="G152">
        <v>7512</v>
      </c>
      <c r="H152" t="s">
        <v>1444</v>
      </c>
      <c r="J152" t="s">
        <v>1282</v>
      </c>
      <c r="K152">
        <v>23</v>
      </c>
      <c r="L152" s="29">
        <v>0.78127314814814808</v>
      </c>
      <c r="M152" s="29">
        <v>0.19056712962962963</v>
      </c>
      <c r="N152" t="s">
        <v>1287</v>
      </c>
      <c r="O152">
        <f t="shared" si="35"/>
        <v>1223.9378092500965</v>
      </c>
      <c r="P152">
        <f t="shared" si="37"/>
        <v>1430</v>
      </c>
      <c r="Q152" s="29">
        <f t="shared" si="38"/>
        <v>0.66869212962962965</v>
      </c>
      <c r="S152">
        <v>33</v>
      </c>
      <c r="T152" t="s">
        <v>1128</v>
      </c>
      <c r="U152" s="29">
        <v>2.7731481481481478E-2</v>
      </c>
      <c r="V152" s="30">
        <f t="shared" si="36"/>
        <v>1215.7387312186984</v>
      </c>
      <c r="W152" s="29">
        <f t="shared" si="39"/>
        <v>2.3576388888888893E-2</v>
      </c>
      <c r="X152">
        <f t="shared" si="40"/>
        <v>1430</v>
      </c>
    </row>
    <row r="153" spans="6:24" x14ac:dyDescent="0.25">
      <c r="F153">
        <v>34</v>
      </c>
      <c r="G153">
        <v>6434</v>
      </c>
      <c r="H153" t="s">
        <v>1445</v>
      </c>
      <c r="I153" t="s">
        <v>1446</v>
      </c>
      <c r="J153" t="s">
        <v>1282</v>
      </c>
      <c r="K153">
        <v>24</v>
      </c>
      <c r="L153" s="29">
        <v>0.78130787037037042</v>
      </c>
      <c r="M153" s="29">
        <v>0.19060185185185186</v>
      </c>
      <c r="N153" t="s">
        <v>1302</v>
      </c>
      <c r="O153">
        <f t="shared" si="35"/>
        <v>1223.8834160432561</v>
      </c>
      <c r="P153">
        <f t="shared" si="37"/>
        <v>1430</v>
      </c>
      <c r="Q153" s="29">
        <f t="shared" si="38"/>
        <v>0.66869212962962965</v>
      </c>
      <c r="S153">
        <v>34</v>
      </c>
      <c r="T153" t="s">
        <v>1524</v>
      </c>
      <c r="U153" s="29">
        <v>2.7731481481481478E-2</v>
      </c>
      <c r="V153" s="30">
        <f t="shared" si="36"/>
        <v>1215.7387312186984</v>
      </c>
      <c r="W153" s="29">
        <f t="shared" si="39"/>
        <v>2.3576388888888893E-2</v>
      </c>
      <c r="X153">
        <f t="shared" si="40"/>
        <v>1430</v>
      </c>
    </row>
    <row r="154" spans="6:24" x14ac:dyDescent="0.25">
      <c r="F154">
        <v>35</v>
      </c>
      <c r="G154">
        <v>6548</v>
      </c>
      <c r="H154" t="s">
        <v>1447</v>
      </c>
      <c r="I154" t="s">
        <v>1448</v>
      </c>
      <c r="J154" t="s">
        <v>1282</v>
      </c>
      <c r="K154">
        <v>25</v>
      </c>
      <c r="L154" s="29">
        <v>0.78311342592592592</v>
      </c>
      <c r="M154" s="29">
        <v>0.19240740740740739</v>
      </c>
      <c r="N154" t="s">
        <v>1326</v>
      </c>
      <c r="O154">
        <f t="shared" si="35"/>
        <v>1221.0616159973988</v>
      </c>
      <c r="P154">
        <f t="shared" si="37"/>
        <v>1430</v>
      </c>
      <c r="Q154" s="29">
        <f t="shared" si="38"/>
        <v>0.66869212962962965</v>
      </c>
      <c r="S154">
        <v>35</v>
      </c>
      <c r="T154" t="s">
        <v>1525</v>
      </c>
      <c r="U154" s="29">
        <v>2.78125E-2</v>
      </c>
      <c r="V154" s="30">
        <f t="shared" si="36"/>
        <v>1212.1972534332087</v>
      </c>
      <c r="W154" s="29">
        <f t="shared" si="39"/>
        <v>2.3576388888888893E-2</v>
      </c>
      <c r="X154">
        <f t="shared" si="40"/>
        <v>1430</v>
      </c>
    </row>
    <row r="155" spans="6:24" x14ac:dyDescent="0.25">
      <c r="F155">
        <v>36</v>
      </c>
      <c r="G155">
        <v>6074</v>
      </c>
      <c r="H155" t="s">
        <v>1449</v>
      </c>
      <c r="I155" t="s">
        <v>1450</v>
      </c>
      <c r="J155" t="s">
        <v>1286</v>
      </c>
      <c r="K155">
        <v>10</v>
      </c>
      <c r="L155" s="29">
        <v>0.78865740740740742</v>
      </c>
      <c r="M155" s="29">
        <v>0.19795138888888889</v>
      </c>
      <c r="N155" t="s">
        <v>1283</v>
      </c>
      <c r="O155">
        <f t="shared" si="35"/>
        <v>1212.4779864983857</v>
      </c>
      <c r="P155">
        <f t="shared" si="37"/>
        <v>1430</v>
      </c>
      <c r="Q155" s="29">
        <f t="shared" si="38"/>
        <v>0.66869212962962965</v>
      </c>
      <c r="S155">
        <v>36</v>
      </c>
      <c r="T155" t="s">
        <v>260</v>
      </c>
      <c r="U155" s="29">
        <v>2.7962962962962964E-2</v>
      </c>
      <c r="V155" s="30">
        <f t="shared" si="36"/>
        <v>1205.6746688741725</v>
      </c>
      <c r="W155" s="29">
        <f t="shared" si="39"/>
        <v>2.3576388888888893E-2</v>
      </c>
      <c r="X155">
        <f t="shared" si="40"/>
        <v>1430</v>
      </c>
    </row>
    <row r="156" spans="6:24" x14ac:dyDescent="0.25">
      <c r="F156">
        <v>37</v>
      </c>
      <c r="G156">
        <v>7800</v>
      </c>
      <c r="H156" t="s">
        <v>1451</v>
      </c>
      <c r="I156" t="s">
        <v>1452</v>
      </c>
      <c r="J156" t="s">
        <v>1282</v>
      </c>
      <c r="K156">
        <v>26</v>
      </c>
      <c r="L156" s="29">
        <v>0.78968749999999999</v>
      </c>
      <c r="M156" s="29">
        <v>0.19898148148148151</v>
      </c>
      <c r="N156" t="s">
        <v>1283</v>
      </c>
      <c r="O156">
        <f t="shared" si="35"/>
        <v>1210.8963930293571</v>
      </c>
      <c r="P156">
        <f t="shared" si="37"/>
        <v>1430</v>
      </c>
      <c r="Q156" s="29">
        <f t="shared" si="38"/>
        <v>0.66869212962962965</v>
      </c>
      <c r="S156">
        <v>37</v>
      </c>
      <c r="T156" t="s">
        <v>1526</v>
      </c>
      <c r="U156" s="29">
        <v>2.7997685185185184E-2</v>
      </c>
      <c r="V156" s="30">
        <f t="shared" si="36"/>
        <v>1204.1794129805708</v>
      </c>
      <c r="W156" s="29">
        <f t="shared" si="39"/>
        <v>2.3576388888888893E-2</v>
      </c>
      <c r="X156">
        <f t="shared" si="40"/>
        <v>1430</v>
      </c>
    </row>
    <row r="157" spans="6:24" x14ac:dyDescent="0.25">
      <c r="F157">
        <v>38</v>
      </c>
      <c r="G157">
        <v>7827</v>
      </c>
      <c r="H157" t="s">
        <v>1453</v>
      </c>
      <c r="I157" t="s">
        <v>1454</v>
      </c>
      <c r="J157" t="s">
        <v>1282</v>
      </c>
      <c r="K157">
        <v>27</v>
      </c>
      <c r="L157" s="29">
        <v>0.79671296296296301</v>
      </c>
      <c r="M157" s="29">
        <v>0.20600694444444445</v>
      </c>
      <c r="N157" t="s">
        <v>1302</v>
      </c>
      <c r="O157">
        <f t="shared" si="35"/>
        <v>1200.2186355976523</v>
      </c>
      <c r="P157">
        <f t="shared" si="37"/>
        <v>1430</v>
      </c>
      <c r="Q157" s="29">
        <f t="shared" si="38"/>
        <v>0.66869212962962965</v>
      </c>
      <c r="S157">
        <v>38</v>
      </c>
      <c r="T157" t="s">
        <v>1527</v>
      </c>
      <c r="U157" s="29">
        <v>2.8078703703703703E-2</v>
      </c>
      <c r="V157" s="30">
        <f t="shared" si="36"/>
        <v>1200.7048639736195</v>
      </c>
      <c r="W157" s="29">
        <f t="shared" si="39"/>
        <v>2.3576388888888893E-2</v>
      </c>
      <c r="X157">
        <f t="shared" si="40"/>
        <v>1430</v>
      </c>
    </row>
    <row r="158" spans="6:24" x14ac:dyDescent="0.25">
      <c r="F158">
        <v>39</v>
      </c>
      <c r="G158">
        <v>6082</v>
      </c>
      <c r="H158" t="s">
        <v>1455</v>
      </c>
      <c r="J158" t="s">
        <v>1318</v>
      </c>
      <c r="K158">
        <v>1</v>
      </c>
      <c r="L158" s="29">
        <v>0.79987268518518517</v>
      </c>
      <c r="M158" s="29">
        <v>0.20916666666666664</v>
      </c>
      <c r="N158" t="s">
        <v>1283</v>
      </c>
      <c r="O158">
        <f t="shared" si="35"/>
        <v>1195.4774341981508</v>
      </c>
      <c r="P158">
        <f t="shared" si="37"/>
        <v>1430</v>
      </c>
      <c r="Q158" s="29">
        <f t="shared" si="38"/>
        <v>0.66869212962962965</v>
      </c>
      <c r="S158">
        <v>39</v>
      </c>
      <c r="T158" t="s">
        <v>1528</v>
      </c>
      <c r="U158" s="29">
        <v>2.8113425925925927E-2</v>
      </c>
      <c r="V158" s="30">
        <f t="shared" si="36"/>
        <v>1199.2219020172913</v>
      </c>
      <c r="W158" s="29">
        <f t="shared" si="39"/>
        <v>2.3576388888888893E-2</v>
      </c>
      <c r="X158">
        <f t="shared" si="40"/>
        <v>1430</v>
      </c>
    </row>
    <row r="159" spans="6:24" x14ac:dyDescent="0.25">
      <c r="F159">
        <v>40</v>
      </c>
      <c r="G159">
        <v>6046</v>
      </c>
      <c r="H159" t="s">
        <v>1456</v>
      </c>
      <c r="I159" t="s">
        <v>1457</v>
      </c>
      <c r="J159" t="s">
        <v>1282</v>
      </c>
      <c r="K159">
        <v>28</v>
      </c>
      <c r="L159" s="29">
        <v>0.8011342592592593</v>
      </c>
      <c r="M159" s="29">
        <v>0.21042824074074074</v>
      </c>
      <c r="N159" t="s">
        <v>1283</v>
      </c>
      <c r="O159">
        <f t="shared" si="35"/>
        <v>1193.5948741656796</v>
      </c>
      <c r="P159">
        <f t="shared" si="37"/>
        <v>1430</v>
      </c>
      <c r="Q159" s="29">
        <f t="shared" si="38"/>
        <v>0.66869212962962965</v>
      </c>
      <c r="S159">
        <v>40</v>
      </c>
      <c r="T159" t="s">
        <v>261</v>
      </c>
      <c r="U159" s="29">
        <v>2.8159722222222221E-2</v>
      </c>
      <c r="V159" s="30">
        <f t="shared" si="36"/>
        <v>1197.250308261406</v>
      </c>
      <c r="W159" s="29">
        <f t="shared" si="39"/>
        <v>2.3576388888888893E-2</v>
      </c>
      <c r="X159">
        <f t="shared" si="40"/>
        <v>1430</v>
      </c>
    </row>
    <row r="160" spans="6:24" x14ac:dyDescent="0.25">
      <c r="F160">
        <v>41</v>
      </c>
      <c r="G160">
        <v>6733</v>
      </c>
      <c r="H160" t="s">
        <v>1458</v>
      </c>
      <c r="I160" t="s">
        <v>1459</v>
      </c>
      <c r="J160" t="s">
        <v>1286</v>
      </c>
      <c r="K160">
        <v>11</v>
      </c>
      <c r="L160" s="29">
        <v>0.8027777777777777</v>
      </c>
      <c r="M160" s="29">
        <v>0.21207175925925925</v>
      </c>
      <c r="N160" t="s">
        <v>1329</v>
      </c>
      <c r="O160">
        <f t="shared" si="35"/>
        <v>1191.151239907728</v>
      </c>
      <c r="P160">
        <f t="shared" si="37"/>
        <v>1430</v>
      </c>
      <c r="Q160" s="29">
        <f t="shared" si="38"/>
        <v>0.66869212962962965</v>
      </c>
      <c r="S160">
        <v>41</v>
      </c>
      <c r="T160" t="s">
        <v>1529</v>
      </c>
      <c r="U160" s="29">
        <v>2.8333333333333332E-2</v>
      </c>
      <c r="V160" s="30">
        <f t="shared" si="36"/>
        <v>1189.9142156862749</v>
      </c>
      <c r="W160" s="29">
        <f t="shared" si="39"/>
        <v>2.3576388888888893E-2</v>
      </c>
      <c r="X160">
        <f t="shared" si="40"/>
        <v>1430</v>
      </c>
    </row>
    <row r="161" spans="6:32" x14ac:dyDescent="0.25">
      <c r="F161">
        <v>42</v>
      </c>
      <c r="G161">
        <v>6455</v>
      </c>
      <c r="H161" t="s">
        <v>1460</v>
      </c>
      <c r="I161" t="s">
        <v>1461</v>
      </c>
      <c r="J161" t="s">
        <v>1282</v>
      </c>
      <c r="K161">
        <v>29</v>
      </c>
      <c r="L161" s="29">
        <v>0.80538194444444444</v>
      </c>
      <c r="M161" s="29">
        <v>0.21467592592592591</v>
      </c>
      <c r="N161" t="s">
        <v>1287</v>
      </c>
      <c r="O161">
        <f t="shared" si="35"/>
        <v>1187.2997053962781</v>
      </c>
      <c r="P161">
        <f t="shared" si="37"/>
        <v>1430</v>
      </c>
      <c r="Q161" s="29">
        <f t="shared" si="38"/>
        <v>0.66869212962962965</v>
      </c>
      <c r="S161">
        <v>42</v>
      </c>
      <c r="T161" t="s">
        <v>1530</v>
      </c>
      <c r="U161" s="29">
        <v>2.8333333333333332E-2</v>
      </c>
      <c r="V161" s="30">
        <f t="shared" si="36"/>
        <v>1189.9142156862749</v>
      </c>
      <c r="W161" s="29">
        <f t="shared" si="39"/>
        <v>2.3576388888888893E-2</v>
      </c>
      <c r="X161">
        <f t="shared" si="40"/>
        <v>1430</v>
      </c>
    </row>
    <row r="162" spans="6:32" x14ac:dyDescent="0.25">
      <c r="F162">
        <v>43</v>
      </c>
      <c r="G162">
        <v>6344</v>
      </c>
      <c r="H162" t="s">
        <v>1462</v>
      </c>
      <c r="I162" t="s">
        <v>1463</v>
      </c>
      <c r="J162" t="s">
        <v>1282</v>
      </c>
      <c r="K162">
        <v>30</v>
      </c>
      <c r="L162" s="29">
        <v>0.80847222222222215</v>
      </c>
      <c r="M162" s="29">
        <v>0.2177662037037037</v>
      </c>
      <c r="N162" t="s">
        <v>1287</v>
      </c>
      <c r="O162">
        <f t="shared" si="35"/>
        <v>1182.7614098379433</v>
      </c>
      <c r="P162">
        <f t="shared" si="37"/>
        <v>1430</v>
      </c>
      <c r="Q162" s="29">
        <f t="shared" si="38"/>
        <v>0.66869212962962965</v>
      </c>
      <c r="S162">
        <v>43</v>
      </c>
      <c r="T162" t="s">
        <v>1531</v>
      </c>
      <c r="U162" s="29">
        <v>2.8356481481481483E-2</v>
      </c>
      <c r="V162" s="30">
        <f t="shared" si="36"/>
        <v>1188.9428571428575</v>
      </c>
      <c r="W162" s="29">
        <f t="shared" si="39"/>
        <v>2.3576388888888893E-2</v>
      </c>
      <c r="X162">
        <f t="shared" si="40"/>
        <v>1430</v>
      </c>
    </row>
    <row r="163" spans="6:32" x14ac:dyDescent="0.25">
      <c r="F163">
        <v>44</v>
      </c>
      <c r="G163">
        <v>7330</v>
      </c>
      <c r="H163" t="s">
        <v>1464</v>
      </c>
      <c r="J163" t="s">
        <v>1282</v>
      </c>
      <c r="K163">
        <v>31</v>
      </c>
      <c r="L163" s="29">
        <v>0.8090856481481481</v>
      </c>
      <c r="M163" s="29">
        <v>0.21837962962962965</v>
      </c>
      <c r="N163" t="s">
        <v>1283</v>
      </c>
      <c r="O163">
        <f t="shared" si="35"/>
        <v>1181.8646734854447</v>
      </c>
      <c r="P163">
        <f t="shared" si="37"/>
        <v>1430</v>
      </c>
      <c r="Q163" s="29">
        <f t="shared" si="38"/>
        <v>0.66869212962962965</v>
      </c>
      <c r="S163">
        <v>44</v>
      </c>
      <c r="T163" t="s">
        <v>1072</v>
      </c>
      <c r="U163" s="29">
        <v>2.8530092592592593E-2</v>
      </c>
      <c r="V163" s="30">
        <f t="shared" si="36"/>
        <v>1181.7079107505074</v>
      </c>
      <c r="W163" s="29">
        <f t="shared" si="39"/>
        <v>2.3576388888888893E-2</v>
      </c>
      <c r="X163">
        <f t="shared" si="40"/>
        <v>1430</v>
      </c>
    </row>
    <row r="164" spans="6:32" x14ac:dyDescent="0.25">
      <c r="F164">
        <v>45</v>
      </c>
      <c r="G164">
        <v>6527</v>
      </c>
      <c r="H164" t="s">
        <v>1465</v>
      </c>
      <c r="J164" t="s">
        <v>1286</v>
      </c>
      <c r="K164">
        <v>12</v>
      </c>
      <c r="L164" s="29">
        <v>0.80924768518518519</v>
      </c>
      <c r="M164" s="29">
        <v>0.21854166666666666</v>
      </c>
      <c r="N164" t="s">
        <v>1326</v>
      </c>
      <c r="O164">
        <f t="shared" si="35"/>
        <v>1181.6280267166294</v>
      </c>
      <c r="P164">
        <f t="shared" si="37"/>
        <v>1430</v>
      </c>
      <c r="Q164" s="29">
        <f t="shared" si="38"/>
        <v>0.66869212962962965</v>
      </c>
      <c r="S164">
        <v>45</v>
      </c>
      <c r="T164" t="s">
        <v>1532</v>
      </c>
      <c r="U164" s="29">
        <v>2.854166666666667E-2</v>
      </c>
      <c r="V164" s="30">
        <f t="shared" si="36"/>
        <v>1181.2287104622874</v>
      </c>
      <c r="W164" s="29">
        <f t="shared" si="39"/>
        <v>2.3576388888888893E-2</v>
      </c>
      <c r="X164">
        <f t="shared" si="40"/>
        <v>1430</v>
      </c>
    </row>
    <row r="165" spans="6:32" x14ac:dyDescent="0.25">
      <c r="F165">
        <v>46</v>
      </c>
      <c r="G165">
        <v>7358</v>
      </c>
      <c r="H165" t="s">
        <v>1466</v>
      </c>
      <c r="J165" t="s">
        <v>1282</v>
      </c>
      <c r="K165">
        <v>32</v>
      </c>
      <c r="L165" s="29">
        <v>0.81075231481481491</v>
      </c>
      <c r="M165" s="29">
        <v>0.22004629629629632</v>
      </c>
      <c r="N165" t="s">
        <v>1467</v>
      </c>
      <c r="O165">
        <f t="shared" si="35"/>
        <v>1179.4351097089179</v>
      </c>
      <c r="P165">
        <f t="shared" si="37"/>
        <v>1430</v>
      </c>
      <c r="Q165" s="29">
        <f t="shared" si="38"/>
        <v>0.66869212962962965</v>
      </c>
      <c r="S165">
        <v>46</v>
      </c>
      <c r="T165" t="s">
        <v>1533</v>
      </c>
      <c r="U165" s="29">
        <v>2.8587962962962964E-2</v>
      </c>
      <c r="V165" s="30">
        <f t="shared" si="36"/>
        <v>1179.3157894736844</v>
      </c>
      <c r="W165" s="29">
        <f t="shared" si="39"/>
        <v>2.3576388888888893E-2</v>
      </c>
      <c r="X165">
        <f t="shared" si="40"/>
        <v>1430</v>
      </c>
    </row>
    <row r="166" spans="6:32" x14ac:dyDescent="0.25">
      <c r="F166">
        <v>47</v>
      </c>
      <c r="G166">
        <v>6057</v>
      </c>
      <c r="H166" t="s">
        <v>1468</v>
      </c>
      <c r="J166" t="s">
        <v>1282</v>
      </c>
      <c r="K166">
        <v>33</v>
      </c>
      <c r="L166" s="29">
        <v>0.81201388888888892</v>
      </c>
      <c r="M166" s="29">
        <v>0.22130787037037036</v>
      </c>
      <c r="N166" t="s">
        <v>1283</v>
      </c>
      <c r="O166">
        <f t="shared" si="35"/>
        <v>1177.6026967701473</v>
      </c>
      <c r="P166">
        <f t="shared" si="37"/>
        <v>1430</v>
      </c>
      <c r="Q166" s="29">
        <f t="shared" si="38"/>
        <v>0.66869212962962965</v>
      </c>
      <c r="S166">
        <v>47</v>
      </c>
      <c r="T166" t="s">
        <v>700</v>
      </c>
      <c r="U166" s="29">
        <v>2.8645833333333332E-2</v>
      </c>
      <c r="V166" s="30">
        <f t="shared" si="36"/>
        <v>1176.9333333333336</v>
      </c>
      <c r="W166" s="29">
        <f t="shared" si="39"/>
        <v>2.3576388888888893E-2</v>
      </c>
      <c r="X166">
        <f t="shared" si="40"/>
        <v>1430</v>
      </c>
    </row>
    <row r="167" spans="6:32" x14ac:dyDescent="0.25">
      <c r="F167">
        <v>48</v>
      </c>
      <c r="G167">
        <v>6961</v>
      </c>
      <c r="H167" t="s">
        <v>1469</v>
      </c>
      <c r="J167" t="s">
        <v>1282</v>
      </c>
      <c r="K167">
        <v>34</v>
      </c>
      <c r="L167" s="29">
        <v>0.81953703703703706</v>
      </c>
      <c r="M167" s="29">
        <v>0.2288310185185185</v>
      </c>
      <c r="N167" t="s">
        <v>1283</v>
      </c>
      <c r="O167">
        <f t="shared" si="35"/>
        <v>1166.7925940571688</v>
      </c>
      <c r="P167">
        <f t="shared" si="37"/>
        <v>1430</v>
      </c>
      <c r="Q167" s="29">
        <f t="shared" si="38"/>
        <v>0.66869212962962965</v>
      </c>
      <c r="S167">
        <v>48</v>
      </c>
      <c r="T167" t="s">
        <v>1534</v>
      </c>
      <c r="U167" s="29">
        <v>2.8784722222222225E-2</v>
      </c>
      <c r="V167" s="30">
        <f t="shared" si="36"/>
        <v>1171.2545235223163</v>
      </c>
      <c r="W167" s="29">
        <f t="shared" si="39"/>
        <v>2.3576388888888893E-2</v>
      </c>
      <c r="X167">
        <f t="shared" si="40"/>
        <v>1430</v>
      </c>
    </row>
    <row r="168" spans="6:32" x14ac:dyDescent="0.25">
      <c r="F168">
        <v>49</v>
      </c>
      <c r="G168">
        <v>6009</v>
      </c>
      <c r="H168" t="s">
        <v>1470</v>
      </c>
      <c r="I168" t="s">
        <v>1378</v>
      </c>
      <c r="J168" t="s">
        <v>1314</v>
      </c>
      <c r="K168">
        <v>2</v>
      </c>
      <c r="L168" s="29">
        <v>0.82006944444444441</v>
      </c>
      <c r="M168" s="29">
        <v>0.22936342592592593</v>
      </c>
      <c r="N168" t="s">
        <v>1329</v>
      </c>
      <c r="O168">
        <f t="shared" si="35"/>
        <v>1166.0350862336638</v>
      </c>
      <c r="P168">
        <f t="shared" si="37"/>
        <v>1430</v>
      </c>
      <c r="Q168" s="29">
        <f t="shared" si="38"/>
        <v>0.66869212962962965</v>
      </c>
      <c r="S168">
        <v>49</v>
      </c>
      <c r="T168" t="s">
        <v>1535</v>
      </c>
      <c r="U168" s="29">
        <v>2.8969907407407406E-2</v>
      </c>
      <c r="V168" s="30">
        <f t="shared" si="36"/>
        <v>1163.7674790251701</v>
      </c>
      <c r="W168" s="29">
        <f t="shared" si="39"/>
        <v>2.3576388888888893E-2</v>
      </c>
      <c r="X168">
        <f t="shared" si="40"/>
        <v>1430</v>
      </c>
    </row>
    <row r="169" spans="6:32" x14ac:dyDescent="0.25">
      <c r="F169">
        <v>50</v>
      </c>
      <c r="G169">
        <v>7504</v>
      </c>
      <c r="H169" t="s">
        <v>1471</v>
      </c>
      <c r="J169" t="s">
        <v>1282</v>
      </c>
      <c r="K169">
        <v>35</v>
      </c>
      <c r="L169" s="29">
        <v>0.82131944444444438</v>
      </c>
      <c r="M169" s="29">
        <v>0.23061342592592593</v>
      </c>
      <c r="N169" t="s">
        <v>1287</v>
      </c>
      <c r="O169">
        <f t="shared" si="35"/>
        <v>1164.2604492545308</v>
      </c>
      <c r="P169">
        <f t="shared" si="37"/>
        <v>1430</v>
      </c>
      <c r="Q169" s="29">
        <f t="shared" si="38"/>
        <v>0.66869212962962965</v>
      </c>
      <c r="S169">
        <v>50</v>
      </c>
      <c r="T169" t="s">
        <v>1536</v>
      </c>
      <c r="U169" s="29">
        <v>2.8993055555555553E-2</v>
      </c>
      <c r="V169" s="30">
        <f t="shared" si="36"/>
        <v>1162.8383233532938</v>
      </c>
      <c r="W169" s="29">
        <f t="shared" si="39"/>
        <v>2.3576388888888893E-2</v>
      </c>
      <c r="X169">
        <f t="shared" si="40"/>
        <v>1430</v>
      </c>
    </row>
    <row r="170" spans="6:32" x14ac:dyDescent="0.25">
      <c r="T170" s="29">
        <v>8.0509259259259267E-2</v>
      </c>
      <c r="AD170">
        <f>+AE170*AF170/T170</f>
        <v>1430.1502300172515</v>
      </c>
      <c r="AE170">
        <v>1375</v>
      </c>
      <c r="AF170" s="29">
        <v>8.3738425925925938E-2</v>
      </c>
    </row>
    <row r="171" spans="6:32" x14ac:dyDescent="0.25">
      <c r="G171">
        <v>168.7</v>
      </c>
      <c r="H171">
        <v>9800</v>
      </c>
      <c r="I171">
        <f>+G171+(H171*8/1000)</f>
        <v>247.1</v>
      </c>
      <c r="J171">
        <v>248.4</v>
      </c>
      <c r="K171">
        <f>+J171/I171</f>
        <v>1.0052610279239176</v>
      </c>
      <c r="Q171" s="29" t="str">
        <f>+CONCATENATE(U171," ",V171)</f>
        <v>VINCENT alexis</v>
      </c>
      <c r="S171">
        <v>1</v>
      </c>
      <c r="T171" s="29">
        <v>7.7719907407407404E-2</v>
      </c>
      <c r="U171" t="s">
        <v>1540</v>
      </c>
      <c r="V171" t="s">
        <v>1541</v>
      </c>
      <c r="W171">
        <v>1503</v>
      </c>
      <c r="AD171">
        <f>+AE171*AF171/T171</f>
        <v>1481.4780342516756</v>
      </c>
      <c r="AE171">
        <v>1375</v>
      </c>
      <c r="AF171" s="29">
        <v>8.3738425925925938E-2</v>
      </c>
    </row>
    <row r="172" spans="6:32" x14ac:dyDescent="0.25">
      <c r="G172">
        <v>119.1</v>
      </c>
      <c r="H172">
        <v>7523</v>
      </c>
      <c r="I172">
        <f>+G172+(H172*8/1000)</f>
        <v>179.28399999999999</v>
      </c>
      <c r="J172">
        <f>+I172*K171</f>
        <v>180.22721813031163</v>
      </c>
      <c r="Q172" s="29" t="str">
        <f t="shared" ref="Q172:Q220" si="41">+CONCATENATE(U172," ",V172)</f>
        <v>HOAREAU JULIEN</v>
      </c>
      <c r="S172">
        <v>2</v>
      </c>
      <c r="T172" s="29">
        <v>7.9259259259259265E-2</v>
      </c>
      <c r="U172" t="s">
        <v>1542</v>
      </c>
      <c r="V172" t="s">
        <v>1543</v>
      </c>
      <c r="W172">
        <v>1490</v>
      </c>
      <c r="X172">
        <v>1490</v>
      </c>
      <c r="Y172">
        <f>+X$172*T$172/T172</f>
        <v>1490</v>
      </c>
      <c r="Z172">
        <f t="shared" ref="Z172" si="42">+X$176*T$176/T172</f>
        <v>1531.2660630841121</v>
      </c>
      <c r="AA172">
        <f t="shared" ref="AA172:AA176" si="43">+X$178*T$178/T172</f>
        <v>1430.3206775700935</v>
      </c>
      <c r="AB172">
        <f t="shared" ref="AB172:AB178" si="44">+X$180*T$180/T172</f>
        <v>1353.5455607476633</v>
      </c>
      <c r="AC172">
        <f t="shared" ref="AC172:AC176" si="45">1375*T$178/T172</f>
        <v>1452.5043808411215</v>
      </c>
      <c r="AD172">
        <f t="shared" ref="AD172:AD220" si="46">+AE172*AF172/T172</f>
        <v>1452.7051693925234</v>
      </c>
      <c r="AE172">
        <f>+AE171</f>
        <v>1375</v>
      </c>
      <c r="AF172" s="29">
        <f>+AF171</f>
        <v>8.3738425925925938E-2</v>
      </c>
    </row>
    <row r="173" spans="6:32" x14ac:dyDescent="0.25">
      <c r="Q173" s="29" t="str">
        <f t="shared" si="41"/>
        <v>HOAREAU NICOLAS</v>
      </c>
      <c r="S173">
        <v>3</v>
      </c>
      <c r="T173" s="29">
        <v>8.0439814814814811E-2</v>
      </c>
      <c r="U173" t="s">
        <v>1542</v>
      </c>
      <c r="V173" t="s">
        <v>1544</v>
      </c>
      <c r="W173">
        <v>1377</v>
      </c>
      <c r="AD173">
        <f t="shared" si="46"/>
        <v>1431.3848920863313</v>
      </c>
      <c r="AE173">
        <f t="shared" ref="AE173:AE220" si="47">+AE172</f>
        <v>1375</v>
      </c>
      <c r="AF173" s="29">
        <f t="shared" ref="AF173:AF220" si="48">+AF172</f>
        <v>8.3738425925925938E-2</v>
      </c>
    </row>
    <row r="174" spans="6:32" x14ac:dyDescent="0.25">
      <c r="G174">
        <v>1</v>
      </c>
      <c r="H174" t="s">
        <v>1474</v>
      </c>
      <c r="I174" s="64">
        <v>0.10517361111111112</v>
      </c>
      <c r="J174">
        <f>+K174*L174/I174</f>
        <v>1494.3655771981951</v>
      </c>
      <c r="K174">
        <f t="shared" ref="K174:K182" si="49">+K175</f>
        <v>1330</v>
      </c>
      <c r="L174" s="29">
        <f t="shared" ref="L174:L182" si="50">+L175</f>
        <v>0.1181712962962963</v>
      </c>
      <c r="Q174" s="29" t="str">
        <f t="shared" si="41"/>
        <v>ROBERT JEAN LOUIS</v>
      </c>
      <c r="S174">
        <v>4</v>
      </c>
      <c r="T174" s="29">
        <v>8.0462962962962958E-2</v>
      </c>
      <c r="U174" t="s">
        <v>1545</v>
      </c>
      <c r="V174" t="s">
        <v>1546</v>
      </c>
      <c r="W174">
        <v>1441</v>
      </c>
      <c r="AD174">
        <f t="shared" si="46"/>
        <v>1430.9731012658231</v>
      </c>
      <c r="AE174">
        <f t="shared" si="47"/>
        <v>1375</v>
      </c>
      <c r="AF174" s="29">
        <f t="shared" si="48"/>
        <v>8.3738425925925938E-2</v>
      </c>
    </row>
    <row r="175" spans="6:32" x14ac:dyDescent="0.25">
      <c r="G175">
        <v>2</v>
      </c>
      <c r="H175" t="s">
        <v>233</v>
      </c>
      <c r="I175" s="64">
        <v>0.10517361111111112</v>
      </c>
      <c r="J175">
        <f t="shared" ref="J175:J223" si="51">+K175*L175/I175</f>
        <v>1494.3655771981951</v>
      </c>
      <c r="K175">
        <f t="shared" si="49"/>
        <v>1330</v>
      </c>
      <c r="L175" s="29">
        <f t="shared" si="50"/>
        <v>0.1181712962962963</v>
      </c>
      <c r="Q175" s="29" t="str">
        <f t="shared" si="41"/>
        <v>BOYER JEAN-ERIC-WILLY</v>
      </c>
      <c r="S175">
        <v>5</v>
      </c>
      <c r="T175" s="29">
        <v>8.1296296296296297E-2</v>
      </c>
      <c r="U175" t="s">
        <v>1547</v>
      </c>
      <c r="V175" t="s">
        <v>1548</v>
      </c>
      <c r="AD175">
        <f t="shared" si="46"/>
        <v>1416.3048120728931</v>
      </c>
      <c r="AE175">
        <f t="shared" si="47"/>
        <v>1375</v>
      </c>
      <c r="AF175" s="29">
        <f t="shared" si="48"/>
        <v>8.3738425925925938E-2</v>
      </c>
    </row>
    <row r="176" spans="6:32" x14ac:dyDescent="0.25">
      <c r="G176">
        <v>3</v>
      </c>
      <c r="H176" t="s">
        <v>1475</v>
      </c>
      <c r="I176" s="64">
        <v>0.1092013888888889</v>
      </c>
      <c r="J176">
        <f t="shared" si="51"/>
        <v>1439.2474827768945</v>
      </c>
      <c r="K176">
        <f t="shared" si="49"/>
        <v>1330</v>
      </c>
      <c r="L176" s="29">
        <f t="shared" si="50"/>
        <v>0.1181712962962963</v>
      </c>
      <c r="Q176" s="29" t="str">
        <f t="shared" si="41"/>
        <v>BARET DIDIER</v>
      </c>
      <c r="S176">
        <v>6</v>
      </c>
      <c r="T176" s="29">
        <v>8.2060185185185194E-2</v>
      </c>
      <c r="U176" t="s">
        <v>1549</v>
      </c>
      <c r="V176" t="s">
        <v>1550</v>
      </c>
      <c r="W176">
        <v>1479</v>
      </c>
      <c r="X176">
        <v>1479</v>
      </c>
      <c r="Y176">
        <f t="shared" ref="Y176:Y180" si="52">+X$172*T$172/T176</f>
        <v>1439.1424541607898</v>
      </c>
      <c r="Z176">
        <f>+X$176*T$176/T176</f>
        <v>1479</v>
      </c>
      <c r="AA176">
        <f t="shared" si="43"/>
        <v>1381.5001410437235</v>
      </c>
      <c r="AB176">
        <f t="shared" si="44"/>
        <v>1307.3455571227078</v>
      </c>
      <c r="AC176">
        <f t="shared" si="45"/>
        <v>1402.9266572637516</v>
      </c>
      <c r="AD176">
        <f t="shared" si="46"/>
        <v>1403.120592383639</v>
      </c>
      <c r="AE176">
        <f t="shared" si="47"/>
        <v>1375</v>
      </c>
      <c r="AF176" s="29">
        <f t="shared" si="48"/>
        <v>8.3738425925925938E-2</v>
      </c>
    </row>
    <row r="177" spans="7:32" x14ac:dyDescent="0.25">
      <c r="G177">
        <v>4</v>
      </c>
      <c r="H177" t="s">
        <v>202</v>
      </c>
      <c r="I177" s="64">
        <v>0.10924768518518518</v>
      </c>
      <c r="J177">
        <f t="shared" si="51"/>
        <v>1438.6375675389343</v>
      </c>
      <c r="K177">
        <f t="shared" si="49"/>
        <v>1330</v>
      </c>
      <c r="L177" s="29">
        <f t="shared" si="50"/>
        <v>0.1181712962962963</v>
      </c>
      <c r="M177" s="29"/>
      <c r="Q177" s="29" t="str">
        <f t="shared" si="41"/>
        <v>HOARAU PATRICE</v>
      </c>
      <c r="S177">
        <v>7</v>
      </c>
      <c r="T177" s="29">
        <v>8.3229166666666674E-2</v>
      </c>
      <c r="U177" t="s">
        <v>1551</v>
      </c>
      <c r="V177" t="s">
        <v>1552</v>
      </c>
      <c r="AD177">
        <f t="shared" si="46"/>
        <v>1383.4132943957727</v>
      </c>
      <c r="AE177">
        <f t="shared" si="47"/>
        <v>1375</v>
      </c>
      <c r="AF177" s="29">
        <f t="shared" si="48"/>
        <v>8.3738425925925938E-2</v>
      </c>
    </row>
    <row r="178" spans="7:32" x14ac:dyDescent="0.25">
      <c r="G178">
        <v>5</v>
      </c>
      <c r="H178" t="s">
        <v>1476</v>
      </c>
      <c r="I178" s="64">
        <v>0.11113425925925925</v>
      </c>
      <c r="J178">
        <f t="shared" si="51"/>
        <v>1414.2157883774214</v>
      </c>
      <c r="K178">
        <f t="shared" si="49"/>
        <v>1330</v>
      </c>
      <c r="L178" s="29">
        <f t="shared" si="50"/>
        <v>0.1181712962962963</v>
      </c>
      <c r="Q178" s="29" t="str">
        <f t="shared" si="41"/>
        <v>GACHET YANN</v>
      </c>
      <c r="S178">
        <v>8</v>
      </c>
      <c r="T178" s="29">
        <v>8.3726851851851858E-2</v>
      </c>
      <c r="U178" t="s">
        <v>1553</v>
      </c>
      <c r="V178" t="s">
        <v>1554</v>
      </c>
      <c r="W178">
        <v>1354</v>
      </c>
      <c r="X178">
        <v>1354</v>
      </c>
      <c r="Y178">
        <f t="shared" si="52"/>
        <v>1410.4948852640309</v>
      </c>
      <c r="Z178">
        <f t="shared" ref="Z178:Z180" si="53">+X$176*T$176/T178</f>
        <v>1449.5590268178048</v>
      </c>
      <c r="AA178">
        <f>+X$178*T$178/T178</f>
        <v>1354</v>
      </c>
      <c r="AB178">
        <f t="shared" si="44"/>
        <v>1281.3215371855126</v>
      </c>
      <c r="AC178">
        <f>1375*T$178/T178</f>
        <v>1375</v>
      </c>
      <c r="AD178">
        <f t="shared" si="46"/>
        <v>1375.190074647498</v>
      </c>
      <c r="AE178">
        <f t="shared" si="47"/>
        <v>1375</v>
      </c>
      <c r="AF178" s="29">
        <f t="shared" si="48"/>
        <v>8.3738425925925938E-2</v>
      </c>
    </row>
    <row r="179" spans="7:32" x14ac:dyDescent="0.25">
      <c r="G179">
        <v>6</v>
      </c>
      <c r="H179" t="s">
        <v>66</v>
      </c>
      <c r="I179" s="64">
        <v>0.11168981481481481</v>
      </c>
      <c r="J179">
        <f t="shared" si="51"/>
        <v>1407.1813471502592</v>
      </c>
      <c r="K179">
        <f t="shared" si="49"/>
        <v>1330</v>
      </c>
      <c r="L179" s="29">
        <f t="shared" si="50"/>
        <v>0.1181712962962963</v>
      </c>
      <c r="Q179" s="29" t="str">
        <f t="shared" si="41"/>
        <v>HARRISON JULE JEAN-PIERR</v>
      </c>
      <c r="S179">
        <v>9</v>
      </c>
      <c r="T179" s="29">
        <v>8.4155092592592587E-2</v>
      </c>
      <c r="U179" t="s">
        <v>1555</v>
      </c>
      <c r="V179" t="s">
        <v>1556</v>
      </c>
      <c r="AD179">
        <f t="shared" si="46"/>
        <v>1368.1921331316191</v>
      </c>
      <c r="AE179">
        <f t="shared" si="47"/>
        <v>1375</v>
      </c>
      <c r="AF179" s="29">
        <f t="shared" si="48"/>
        <v>8.3738425925925938E-2</v>
      </c>
    </row>
    <row r="180" spans="7:32" x14ac:dyDescent="0.25">
      <c r="G180">
        <v>7</v>
      </c>
      <c r="H180" t="s">
        <v>1477</v>
      </c>
      <c r="I180" s="64">
        <v>0.11195601851851851</v>
      </c>
      <c r="J180">
        <f t="shared" si="51"/>
        <v>1403.8354181742998</v>
      </c>
      <c r="K180">
        <f t="shared" si="49"/>
        <v>1330</v>
      </c>
      <c r="L180" s="29">
        <f t="shared" si="50"/>
        <v>0.1181712962962963</v>
      </c>
      <c r="Q180" s="29" t="str">
        <f t="shared" si="41"/>
        <v>HOAREAU ALEXIS-ARNAUD</v>
      </c>
      <c r="S180">
        <v>10</v>
      </c>
      <c r="T180" s="29">
        <v>8.4606481481481477E-2</v>
      </c>
      <c r="U180" t="s">
        <v>1542</v>
      </c>
      <c r="V180" t="s">
        <v>1557</v>
      </c>
      <c r="W180">
        <v>1268</v>
      </c>
      <c r="X180">
        <v>1268</v>
      </c>
      <c r="Y180">
        <f t="shared" si="52"/>
        <v>1395.8303693570454</v>
      </c>
      <c r="Z180">
        <f t="shared" si="53"/>
        <v>1434.4883720930236</v>
      </c>
      <c r="AA180">
        <f t="shared" ref="AA180" si="54">+X$178*T$178/T180</f>
        <v>1339.9228454172369</v>
      </c>
      <c r="AB180">
        <f>+X$180*T$180/T180</f>
        <v>1268</v>
      </c>
      <c r="AC180">
        <f t="shared" ref="AC180" si="55">1375*T$178/T180</f>
        <v>1360.7045143638852</v>
      </c>
      <c r="AD180">
        <f t="shared" si="46"/>
        <v>1360.8926128590974</v>
      </c>
      <c r="AE180">
        <f t="shared" si="47"/>
        <v>1375</v>
      </c>
      <c r="AF180" s="29">
        <f t="shared" si="48"/>
        <v>8.3738425925925938E-2</v>
      </c>
    </row>
    <row r="181" spans="7:32" x14ac:dyDescent="0.25">
      <c r="G181">
        <v>8</v>
      </c>
      <c r="H181" t="s">
        <v>451</v>
      </c>
      <c r="I181" s="64">
        <v>0.11288194444444444</v>
      </c>
      <c r="J181">
        <f t="shared" si="51"/>
        <v>1392.3203116989646</v>
      </c>
      <c r="K181">
        <f t="shared" si="49"/>
        <v>1330</v>
      </c>
      <c r="L181" s="29">
        <f t="shared" si="50"/>
        <v>0.1181712962962963</v>
      </c>
      <c r="Q181" s="29" t="str">
        <f t="shared" si="41"/>
        <v>VIENNE MARTEL</v>
      </c>
      <c r="S181">
        <v>11</v>
      </c>
      <c r="T181" s="29">
        <v>8.5439814814814816E-2</v>
      </c>
      <c r="U181" t="s">
        <v>1558</v>
      </c>
      <c r="V181" t="s">
        <v>1559</v>
      </c>
      <c r="AD181">
        <f t="shared" si="46"/>
        <v>1347.6192088864809</v>
      </c>
      <c r="AE181">
        <f t="shared" si="47"/>
        <v>1375</v>
      </c>
      <c r="AF181" s="29">
        <f t="shared" si="48"/>
        <v>8.3738425925925938E-2</v>
      </c>
    </row>
    <row r="182" spans="7:32" x14ac:dyDescent="0.25">
      <c r="G182">
        <v>9</v>
      </c>
      <c r="H182" t="s">
        <v>550</v>
      </c>
      <c r="I182" s="64">
        <v>0.11619212962962962</v>
      </c>
      <c r="J182">
        <f t="shared" si="51"/>
        <v>1352.6546468771792</v>
      </c>
      <c r="K182">
        <f t="shared" si="49"/>
        <v>1330</v>
      </c>
      <c r="L182" s="29">
        <f t="shared" si="50"/>
        <v>0.1181712962962963</v>
      </c>
      <c r="Q182" s="29" t="str">
        <f t="shared" si="41"/>
        <v>LAURET PIERRE</v>
      </c>
      <c r="S182">
        <v>12</v>
      </c>
      <c r="T182" s="29">
        <v>8.6493055555555545E-2</v>
      </c>
      <c r="U182" t="s">
        <v>1560</v>
      </c>
      <c r="V182" t="s">
        <v>1561</v>
      </c>
      <c r="X182">
        <f>SUM(X172:X180)</f>
        <v>5591</v>
      </c>
      <c r="Y182">
        <f t="shared" ref="Y182:AC182" si="56">SUM(Y172:Y180)</f>
        <v>5735.4677087818654</v>
      </c>
      <c r="Z182">
        <f t="shared" si="56"/>
        <v>5894.3134619949406</v>
      </c>
      <c r="AA182">
        <f t="shared" si="56"/>
        <v>5505.7436640310543</v>
      </c>
      <c r="AB182">
        <f t="shared" si="56"/>
        <v>5210.2126550558842</v>
      </c>
      <c r="AC182">
        <f t="shared" si="56"/>
        <v>5591.1355524687579</v>
      </c>
      <c r="AD182">
        <f t="shared" si="46"/>
        <v>1331.2090191355551</v>
      </c>
      <c r="AE182">
        <f t="shared" si="47"/>
        <v>1375</v>
      </c>
      <c r="AF182" s="29">
        <f t="shared" si="48"/>
        <v>8.3738425925925938E-2</v>
      </c>
    </row>
    <row r="183" spans="7:32" x14ac:dyDescent="0.25">
      <c r="G183">
        <v>10</v>
      </c>
      <c r="H183" t="s">
        <v>454</v>
      </c>
      <c r="I183" s="64">
        <v>0.11659722222222223</v>
      </c>
      <c r="J183">
        <f t="shared" si="51"/>
        <v>1347.9551320230296</v>
      </c>
      <c r="K183">
        <f>+K184</f>
        <v>1330</v>
      </c>
      <c r="L183" s="29">
        <f>+L184</f>
        <v>0.1181712962962963</v>
      </c>
      <c r="Q183" s="29" t="str">
        <f t="shared" si="41"/>
        <v>FLORENCY JEAN LAURENT</v>
      </c>
      <c r="S183">
        <v>13</v>
      </c>
      <c r="T183" s="29">
        <v>8.7083333333333332E-2</v>
      </c>
      <c r="U183" t="s">
        <v>1562</v>
      </c>
      <c r="V183" t="s">
        <v>1563</v>
      </c>
      <c r="W183">
        <v>1229</v>
      </c>
      <c r="Y183">
        <f>+$X182-Y182</f>
        <v>-144.46770878186544</v>
      </c>
      <c r="Z183">
        <f t="shared" ref="Z183:AC183" si="57">+$X182-Z182</f>
        <v>-303.31346199494055</v>
      </c>
      <c r="AA183">
        <f t="shared" si="57"/>
        <v>85.256335968945677</v>
      </c>
      <c r="AB183">
        <f t="shared" si="57"/>
        <v>380.78734494411583</v>
      </c>
      <c r="AC183">
        <f t="shared" si="57"/>
        <v>-0.13555246875785087</v>
      </c>
      <c r="AD183">
        <f t="shared" si="46"/>
        <v>1322.1856725146201</v>
      </c>
      <c r="AE183">
        <f t="shared" si="47"/>
        <v>1375</v>
      </c>
      <c r="AF183" s="29">
        <f t="shared" si="48"/>
        <v>8.3738425925925938E-2</v>
      </c>
    </row>
    <row r="184" spans="7:32" x14ac:dyDescent="0.25">
      <c r="G184">
        <v>11</v>
      </c>
      <c r="H184" t="s">
        <v>547</v>
      </c>
      <c r="I184" s="64">
        <v>0.11820601851851853</v>
      </c>
      <c r="J184">
        <f t="shared" si="51"/>
        <v>1329.6093214530499</v>
      </c>
      <c r="K184">
        <v>1330</v>
      </c>
      <c r="L184" s="29">
        <v>0.1181712962962963</v>
      </c>
      <c r="Q184" s="29" t="str">
        <f t="shared" si="41"/>
        <v>FOLIO TONY BRICE</v>
      </c>
      <c r="S184">
        <v>14</v>
      </c>
      <c r="T184" s="29">
        <v>8.7187499999999987E-2</v>
      </c>
      <c r="U184" t="s">
        <v>1564</v>
      </c>
      <c r="V184" t="s">
        <v>1565</v>
      </c>
      <c r="AD184">
        <f t="shared" si="46"/>
        <v>1320.6060002654988</v>
      </c>
      <c r="AE184">
        <f t="shared" si="47"/>
        <v>1375</v>
      </c>
      <c r="AF184" s="29">
        <f t="shared" si="48"/>
        <v>8.3738425925925938E-2</v>
      </c>
    </row>
    <row r="185" spans="7:32" x14ac:dyDescent="0.25">
      <c r="G185">
        <v>12</v>
      </c>
      <c r="H185" t="s">
        <v>546</v>
      </c>
      <c r="I185" s="64">
        <v>0.11849537037037038</v>
      </c>
      <c r="J185">
        <f t="shared" si="51"/>
        <v>1326.3625708146121</v>
      </c>
      <c r="K185">
        <f>+K184</f>
        <v>1330</v>
      </c>
      <c r="L185" s="29">
        <f>+L184</f>
        <v>0.1181712962962963</v>
      </c>
      <c r="Q185" s="29" t="str">
        <f t="shared" si="41"/>
        <v>CLAIN JIMMY</v>
      </c>
      <c r="S185">
        <v>15</v>
      </c>
      <c r="T185" s="29">
        <v>8.7511574074074075E-2</v>
      </c>
      <c r="U185" t="s">
        <v>1566</v>
      </c>
      <c r="V185" t="s">
        <v>1567</v>
      </c>
      <c r="W185">
        <v>1366</v>
      </c>
      <c r="AD185">
        <f t="shared" si="46"/>
        <v>1315.7155138209234</v>
      </c>
      <c r="AE185">
        <f t="shared" si="47"/>
        <v>1375</v>
      </c>
      <c r="AF185" s="29">
        <f t="shared" si="48"/>
        <v>8.3738425925925938E-2</v>
      </c>
    </row>
    <row r="186" spans="7:32" x14ac:dyDescent="0.25">
      <c r="G186">
        <v>13</v>
      </c>
      <c r="H186" t="s">
        <v>428</v>
      </c>
      <c r="I186" s="64">
        <v>0.11921296296296297</v>
      </c>
      <c r="J186">
        <f t="shared" si="51"/>
        <v>1318.3786407766991</v>
      </c>
      <c r="K186">
        <f t="shared" ref="K186:K223" si="58">+K185</f>
        <v>1330</v>
      </c>
      <c r="L186" s="29">
        <f t="shared" ref="L186:L223" si="59">+L185</f>
        <v>0.1181712962962963</v>
      </c>
      <c r="Q186" s="29" t="str">
        <f t="shared" si="41"/>
        <v>MAANE KARIM</v>
      </c>
      <c r="S186">
        <v>16</v>
      </c>
      <c r="T186" s="29">
        <v>8.892361111111112E-2</v>
      </c>
      <c r="U186" t="s">
        <v>1568</v>
      </c>
      <c r="V186" t="s">
        <v>1569</v>
      </c>
      <c r="AD186">
        <f t="shared" si="46"/>
        <v>1294.8229858128336</v>
      </c>
      <c r="AE186">
        <f t="shared" si="47"/>
        <v>1375</v>
      </c>
      <c r="AF186" s="29">
        <f t="shared" si="48"/>
        <v>8.3738425925925938E-2</v>
      </c>
    </row>
    <row r="187" spans="7:32" x14ac:dyDescent="0.25">
      <c r="G187">
        <v>14</v>
      </c>
      <c r="H187" t="s">
        <v>1478</v>
      </c>
      <c r="I187" s="64">
        <v>0.11952546296296296</v>
      </c>
      <c r="J187">
        <f t="shared" si="51"/>
        <v>1314.9317323520868</v>
      </c>
      <c r="K187">
        <f t="shared" si="58"/>
        <v>1330</v>
      </c>
      <c r="L187" s="29">
        <f t="shared" si="59"/>
        <v>0.1181712962962963</v>
      </c>
      <c r="Q187" s="29" t="str">
        <f t="shared" si="41"/>
        <v>LEVENEUR Jean Bernard</v>
      </c>
      <c r="S187">
        <v>17</v>
      </c>
      <c r="T187" s="29">
        <v>8.9155092592592591E-2</v>
      </c>
      <c r="U187" t="s">
        <v>1570</v>
      </c>
      <c r="V187" t="s">
        <v>1571</v>
      </c>
      <c r="AD187">
        <f t="shared" si="46"/>
        <v>1291.4611190445282</v>
      </c>
      <c r="AE187">
        <f t="shared" si="47"/>
        <v>1375</v>
      </c>
      <c r="AF187" s="29">
        <f t="shared" si="48"/>
        <v>8.3738425925925938E-2</v>
      </c>
    </row>
    <row r="188" spans="7:32" x14ac:dyDescent="0.25">
      <c r="G188">
        <v>15</v>
      </c>
      <c r="H188" t="s">
        <v>456</v>
      </c>
      <c r="I188" s="64">
        <v>0.12018518518518519</v>
      </c>
      <c r="J188">
        <f t="shared" si="51"/>
        <v>1307.7137904468414</v>
      </c>
      <c r="K188">
        <f t="shared" si="58"/>
        <v>1330</v>
      </c>
      <c r="L188" s="29">
        <f t="shared" si="59"/>
        <v>0.1181712962962963</v>
      </c>
      <c r="Q188" s="29" t="str">
        <f t="shared" si="41"/>
        <v>DAMOUR LUDOVIC</v>
      </c>
      <c r="S188">
        <v>18</v>
      </c>
      <c r="T188" s="29">
        <v>8.9629629629629629E-2</v>
      </c>
      <c r="U188" t="s">
        <v>1572</v>
      </c>
      <c r="V188" t="s">
        <v>1573</v>
      </c>
      <c r="AD188">
        <f t="shared" si="46"/>
        <v>1284.6235795454547</v>
      </c>
      <c r="AE188">
        <f t="shared" si="47"/>
        <v>1375</v>
      </c>
      <c r="AF188" s="29">
        <f t="shared" si="48"/>
        <v>8.3738425925925938E-2</v>
      </c>
    </row>
    <row r="189" spans="7:32" x14ac:dyDescent="0.25">
      <c r="G189">
        <v>16</v>
      </c>
      <c r="H189" t="s">
        <v>551</v>
      </c>
      <c r="I189" s="64">
        <v>0.12125000000000001</v>
      </c>
      <c r="J189">
        <f t="shared" si="51"/>
        <v>1296.2294768995798</v>
      </c>
      <c r="K189">
        <f t="shared" si="58"/>
        <v>1330</v>
      </c>
      <c r="L189" s="29">
        <f t="shared" si="59"/>
        <v>0.1181712962962963</v>
      </c>
      <c r="Q189" s="29" t="str">
        <f t="shared" si="41"/>
        <v>HOAREAU MICHEL FLORENT</v>
      </c>
      <c r="S189">
        <v>19</v>
      </c>
      <c r="T189" s="29">
        <v>8.9675925925925923E-2</v>
      </c>
      <c r="U189" t="s">
        <v>1542</v>
      </c>
      <c r="V189" t="s">
        <v>1574</v>
      </c>
      <c r="AD189">
        <f t="shared" si="46"/>
        <v>1283.960376871451</v>
      </c>
      <c r="AE189">
        <f t="shared" si="47"/>
        <v>1375</v>
      </c>
      <c r="AF189" s="29">
        <f t="shared" si="48"/>
        <v>8.3738425925925938E-2</v>
      </c>
    </row>
    <row r="190" spans="7:32" x14ac:dyDescent="0.25">
      <c r="G190">
        <v>17</v>
      </c>
      <c r="H190" t="s">
        <v>558</v>
      </c>
      <c r="I190" s="64">
        <v>0.1225</v>
      </c>
      <c r="J190">
        <f t="shared" si="51"/>
        <v>1283.0026455026455</v>
      </c>
      <c r="K190">
        <f t="shared" si="58"/>
        <v>1330</v>
      </c>
      <c r="L190" s="29">
        <f t="shared" si="59"/>
        <v>0.1181712962962963</v>
      </c>
      <c r="M190" s="9"/>
      <c r="N190" s="9"/>
      <c r="O190" s="9"/>
      <c r="Q190" s="29" t="str">
        <f t="shared" si="41"/>
        <v>FONTAINE DANIEL</v>
      </c>
      <c r="S190">
        <v>20</v>
      </c>
      <c r="T190" s="29">
        <v>8.971064814814815E-2</v>
      </c>
      <c r="U190" t="s">
        <v>1575</v>
      </c>
      <c r="V190" t="s">
        <v>1576</v>
      </c>
      <c r="AD190">
        <f t="shared" si="46"/>
        <v>1283.4634240743133</v>
      </c>
      <c r="AE190">
        <f t="shared" si="47"/>
        <v>1375</v>
      </c>
      <c r="AF190" s="29">
        <f t="shared" si="48"/>
        <v>8.3738425925925938E-2</v>
      </c>
    </row>
    <row r="191" spans="7:32" x14ac:dyDescent="0.25">
      <c r="G191">
        <v>18</v>
      </c>
      <c r="H191" t="s">
        <v>1479</v>
      </c>
      <c r="I191" s="64">
        <v>0.12274305555555555</v>
      </c>
      <c r="J191">
        <f t="shared" si="51"/>
        <v>1280.4620462046205</v>
      </c>
      <c r="K191">
        <f t="shared" si="58"/>
        <v>1330</v>
      </c>
      <c r="L191" s="29">
        <f t="shared" si="59"/>
        <v>0.1181712962962963</v>
      </c>
      <c r="Q191" s="29" t="str">
        <f t="shared" si="41"/>
        <v>DALLEAU JEAN-ELIE</v>
      </c>
      <c r="S191">
        <v>21</v>
      </c>
      <c r="T191" s="29">
        <v>9.0335648148148151E-2</v>
      </c>
      <c r="U191" t="s">
        <v>1577</v>
      </c>
      <c r="V191" t="s">
        <v>1578</v>
      </c>
      <c r="AD191">
        <f t="shared" si="46"/>
        <v>1274.5836002562462</v>
      </c>
      <c r="AE191">
        <f t="shared" si="47"/>
        <v>1375</v>
      </c>
      <c r="AF191" s="29">
        <f t="shared" si="48"/>
        <v>8.3738425925925938E-2</v>
      </c>
    </row>
    <row r="192" spans="7:32" x14ac:dyDescent="0.25">
      <c r="G192">
        <v>19</v>
      </c>
      <c r="H192" t="s">
        <v>565</v>
      </c>
      <c r="I192" s="64">
        <v>0.12275462962962963</v>
      </c>
      <c r="J192">
        <f t="shared" si="51"/>
        <v>1280.3413162360928</v>
      </c>
      <c r="K192">
        <f t="shared" si="58"/>
        <v>1330</v>
      </c>
      <c r="L192" s="29">
        <f t="shared" si="59"/>
        <v>0.1181712962962963</v>
      </c>
      <c r="Q192" s="29" t="str">
        <f t="shared" si="41"/>
        <v>BARNOIN CHRISTOPHE</v>
      </c>
      <c r="S192">
        <v>22</v>
      </c>
      <c r="T192" s="29">
        <v>9.0393518518518512E-2</v>
      </c>
      <c r="U192" t="s">
        <v>1579</v>
      </c>
      <c r="V192" t="s">
        <v>1580</v>
      </c>
      <c r="AD192">
        <f t="shared" si="46"/>
        <v>1273.7676056338032</v>
      </c>
      <c r="AE192">
        <f t="shared" si="47"/>
        <v>1375</v>
      </c>
      <c r="AF192" s="29">
        <f t="shared" si="48"/>
        <v>8.3738425925925938E-2</v>
      </c>
    </row>
    <row r="193" spans="7:32" x14ac:dyDescent="0.25">
      <c r="G193">
        <v>20</v>
      </c>
      <c r="H193" t="s">
        <v>460</v>
      </c>
      <c r="I193" s="64">
        <v>0.12283564814814814</v>
      </c>
      <c r="J193">
        <f t="shared" si="51"/>
        <v>1279.4968434938285</v>
      </c>
      <c r="K193">
        <f t="shared" si="58"/>
        <v>1330</v>
      </c>
      <c r="L193" s="29">
        <f t="shared" si="59"/>
        <v>0.1181712962962963</v>
      </c>
      <c r="Q193" s="29" t="str">
        <f t="shared" si="41"/>
        <v>DEPRET Thomas</v>
      </c>
      <c r="S193">
        <v>23</v>
      </c>
      <c r="T193" s="29">
        <v>9.0752314814814813E-2</v>
      </c>
      <c r="U193" t="s">
        <v>1581</v>
      </c>
      <c r="V193" t="s">
        <v>1582</v>
      </c>
      <c r="AD193">
        <f t="shared" si="46"/>
        <v>1268.7316668792248</v>
      </c>
      <c r="AE193">
        <f t="shared" si="47"/>
        <v>1375</v>
      </c>
      <c r="AF193" s="29">
        <f t="shared" si="48"/>
        <v>8.3738425925925938E-2</v>
      </c>
    </row>
    <row r="194" spans="7:32" x14ac:dyDescent="0.25">
      <c r="G194">
        <v>21</v>
      </c>
      <c r="H194" t="s">
        <v>1480</v>
      </c>
      <c r="I194" s="64">
        <v>0.12313657407407408</v>
      </c>
      <c r="J194">
        <f t="shared" si="51"/>
        <v>1276.3699595826674</v>
      </c>
      <c r="K194">
        <f t="shared" si="58"/>
        <v>1330</v>
      </c>
      <c r="L194" s="29">
        <f t="shared" si="59"/>
        <v>0.1181712962962963</v>
      </c>
      <c r="Q194" s="29" t="str">
        <f t="shared" si="41"/>
        <v>LAURET mickaël</v>
      </c>
      <c r="S194">
        <v>24</v>
      </c>
      <c r="T194" s="29">
        <v>9.0810185185185188E-2</v>
      </c>
      <c r="U194" t="s">
        <v>1560</v>
      </c>
      <c r="V194" t="s">
        <v>1583</v>
      </c>
      <c r="AD194">
        <f t="shared" si="46"/>
        <v>1267.9231455518736</v>
      </c>
      <c r="AE194">
        <f t="shared" si="47"/>
        <v>1375</v>
      </c>
      <c r="AF194" s="29">
        <f t="shared" si="48"/>
        <v>8.3738425925925938E-2</v>
      </c>
    </row>
    <row r="195" spans="7:32" x14ac:dyDescent="0.25">
      <c r="G195">
        <v>22</v>
      </c>
      <c r="H195" t="s">
        <v>567</v>
      </c>
      <c r="I195" s="64">
        <v>0.12409722222222223</v>
      </c>
      <c r="J195">
        <f t="shared" si="51"/>
        <v>1266.4894609214698</v>
      </c>
      <c r="K195">
        <f t="shared" si="58"/>
        <v>1330</v>
      </c>
      <c r="L195" s="29">
        <f t="shared" si="59"/>
        <v>0.1181712962962963</v>
      </c>
      <c r="Q195" s="29" t="str">
        <f t="shared" si="41"/>
        <v>LE TAREAU Jean-Roch</v>
      </c>
      <c r="S195">
        <v>25</v>
      </c>
      <c r="T195" s="29">
        <v>9.1261574074074078E-2</v>
      </c>
      <c r="U195" t="s">
        <v>1584</v>
      </c>
      <c r="V195" t="s">
        <v>1585</v>
      </c>
      <c r="AD195">
        <f t="shared" si="46"/>
        <v>1261.6518706404568</v>
      </c>
      <c r="AE195">
        <f t="shared" si="47"/>
        <v>1375</v>
      </c>
      <c r="AF195" s="29">
        <f t="shared" si="48"/>
        <v>8.3738425925925938E-2</v>
      </c>
    </row>
    <row r="196" spans="7:32" x14ac:dyDescent="0.25">
      <c r="G196">
        <v>23</v>
      </c>
      <c r="H196" t="s">
        <v>1481</v>
      </c>
      <c r="I196" s="64">
        <v>0.12498842592592592</v>
      </c>
      <c r="J196">
        <f t="shared" si="51"/>
        <v>1257.4590239837023</v>
      </c>
      <c r="K196">
        <f t="shared" si="58"/>
        <v>1330</v>
      </c>
      <c r="L196" s="29">
        <f t="shared" si="59"/>
        <v>0.1181712962962963</v>
      </c>
      <c r="Q196" s="29" t="str">
        <f t="shared" si="41"/>
        <v>RIVIERE MARCEL</v>
      </c>
      <c r="S196">
        <v>26</v>
      </c>
      <c r="T196" s="29">
        <v>9.1701388888888888E-2</v>
      </c>
      <c r="U196" t="s">
        <v>1586</v>
      </c>
      <c r="V196" t="s">
        <v>1587</v>
      </c>
      <c r="AD196">
        <f t="shared" si="46"/>
        <v>1255.6007825318695</v>
      </c>
      <c r="AE196">
        <f t="shared" si="47"/>
        <v>1375</v>
      </c>
      <c r="AF196" s="29">
        <f t="shared" si="48"/>
        <v>8.3738425925925938E-2</v>
      </c>
    </row>
    <row r="197" spans="7:32" x14ac:dyDescent="0.25">
      <c r="G197">
        <v>24</v>
      </c>
      <c r="H197" t="s">
        <v>1482</v>
      </c>
      <c r="I197" s="64">
        <v>0.12670138888888891</v>
      </c>
      <c r="J197">
        <f t="shared" si="51"/>
        <v>1240.458573125057</v>
      </c>
      <c r="K197">
        <f t="shared" si="58"/>
        <v>1330</v>
      </c>
      <c r="L197" s="29">
        <f t="shared" si="59"/>
        <v>0.1181712962962963</v>
      </c>
      <c r="Q197" s="29" t="str">
        <f t="shared" si="41"/>
        <v>DANJOUX Jonathan</v>
      </c>
      <c r="S197">
        <v>27</v>
      </c>
      <c r="T197" s="29">
        <v>9.195601851851852E-2</v>
      </c>
      <c r="U197" t="s">
        <v>1588</v>
      </c>
      <c r="V197" t="s">
        <v>1589</v>
      </c>
      <c r="AD197">
        <f t="shared" si="46"/>
        <v>1252.1239773442419</v>
      </c>
      <c r="AE197">
        <f t="shared" si="47"/>
        <v>1375</v>
      </c>
      <c r="AF197" s="29">
        <f t="shared" si="48"/>
        <v>8.3738425925925938E-2</v>
      </c>
    </row>
    <row r="198" spans="7:32" x14ac:dyDescent="0.25">
      <c r="G198">
        <v>25</v>
      </c>
      <c r="H198" t="s">
        <v>1483</v>
      </c>
      <c r="I198" s="64">
        <v>0.12671296296296297</v>
      </c>
      <c r="J198">
        <f t="shared" si="51"/>
        <v>1240.3452685421994</v>
      </c>
      <c r="K198">
        <f t="shared" si="58"/>
        <v>1330</v>
      </c>
      <c r="L198" s="29">
        <f t="shared" si="59"/>
        <v>0.1181712962962963</v>
      </c>
      <c r="Q198" s="29" t="str">
        <f t="shared" si="41"/>
        <v>ATHON SYLVAIN</v>
      </c>
      <c r="S198">
        <v>28</v>
      </c>
      <c r="T198" s="29">
        <v>9.2013888888888895E-2</v>
      </c>
      <c r="U198" t="s">
        <v>1590</v>
      </c>
      <c r="V198" t="s">
        <v>1591</v>
      </c>
      <c r="AD198">
        <f t="shared" si="46"/>
        <v>1251.3364779874214</v>
      </c>
      <c r="AE198">
        <f t="shared" si="47"/>
        <v>1375</v>
      </c>
      <c r="AF198" s="29">
        <f t="shared" si="48"/>
        <v>8.3738425925925938E-2</v>
      </c>
    </row>
    <row r="199" spans="7:32" x14ac:dyDescent="0.25">
      <c r="G199">
        <v>26</v>
      </c>
      <c r="H199" t="s">
        <v>650</v>
      </c>
      <c r="I199" s="64">
        <v>0.12708333333333299</v>
      </c>
      <c r="J199">
        <f t="shared" si="51"/>
        <v>1236.730418943537</v>
      </c>
      <c r="K199">
        <f t="shared" si="58"/>
        <v>1330</v>
      </c>
      <c r="L199" s="29">
        <f t="shared" si="59"/>
        <v>0.1181712962962963</v>
      </c>
      <c r="Q199" s="29" t="str">
        <f t="shared" si="41"/>
        <v>DIJOUX LOIC-GERARD</v>
      </c>
      <c r="S199">
        <v>29</v>
      </c>
      <c r="T199" s="29">
        <v>9.2013888888888895E-2</v>
      </c>
      <c r="U199" t="s">
        <v>1592</v>
      </c>
      <c r="V199" t="s">
        <v>1593</v>
      </c>
      <c r="AD199">
        <f t="shared" si="46"/>
        <v>1251.3364779874214</v>
      </c>
      <c r="AE199">
        <f t="shared" si="47"/>
        <v>1375</v>
      </c>
      <c r="AF199" s="29">
        <f t="shared" si="48"/>
        <v>8.3738425925925938E-2</v>
      </c>
    </row>
    <row r="200" spans="7:32" x14ac:dyDescent="0.25">
      <c r="G200">
        <v>27</v>
      </c>
      <c r="H200" t="s">
        <v>1484</v>
      </c>
      <c r="I200" s="64">
        <v>0.12722222222222221</v>
      </c>
      <c r="J200">
        <f t="shared" si="51"/>
        <v>1235.3802765647745</v>
      </c>
      <c r="K200">
        <f t="shared" si="58"/>
        <v>1330</v>
      </c>
      <c r="L200" s="29">
        <f t="shared" si="59"/>
        <v>0.1181712962962963</v>
      </c>
      <c r="Q200" s="29" t="str">
        <f t="shared" si="41"/>
        <v>QUESSARY STEPHANE</v>
      </c>
      <c r="S200">
        <v>30</v>
      </c>
      <c r="T200" s="29">
        <v>9.2048611111111109E-2</v>
      </c>
      <c r="U200" t="s">
        <v>1594</v>
      </c>
      <c r="V200" t="s">
        <v>1595</v>
      </c>
      <c r="AD200">
        <f t="shared" si="46"/>
        <v>1250.8644536652837</v>
      </c>
      <c r="AE200">
        <f t="shared" si="47"/>
        <v>1375</v>
      </c>
      <c r="AF200" s="29">
        <f t="shared" si="48"/>
        <v>8.3738425925925938E-2</v>
      </c>
    </row>
    <row r="201" spans="7:32" x14ac:dyDescent="0.25">
      <c r="G201">
        <v>28</v>
      </c>
      <c r="H201" t="s">
        <v>1485</v>
      </c>
      <c r="I201" s="64">
        <v>0.12738425925925925</v>
      </c>
      <c r="J201">
        <f t="shared" si="51"/>
        <v>1233.8088315464292</v>
      </c>
      <c r="K201">
        <f t="shared" si="58"/>
        <v>1330</v>
      </c>
      <c r="L201" s="29">
        <f t="shared" si="59"/>
        <v>0.1181712962962963</v>
      </c>
      <c r="Q201" s="29" t="str">
        <f t="shared" si="41"/>
        <v>GARCIA lionel</v>
      </c>
      <c r="S201">
        <v>31</v>
      </c>
      <c r="T201" s="29">
        <v>9.2060185185185175E-2</v>
      </c>
      <c r="U201" t="s">
        <v>1596</v>
      </c>
      <c r="V201" t="s">
        <v>1597</v>
      </c>
      <c r="AD201">
        <f t="shared" si="46"/>
        <v>1250.7071913502643</v>
      </c>
      <c r="AE201">
        <f t="shared" si="47"/>
        <v>1375</v>
      </c>
      <c r="AF201" s="29">
        <f t="shared" si="48"/>
        <v>8.3738425925925938E-2</v>
      </c>
    </row>
    <row r="202" spans="7:32" x14ac:dyDescent="0.25">
      <c r="G202">
        <v>29</v>
      </c>
      <c r="H202" t="s">
        <v>1025</v>
      </c>
      <c r="I202" s="64">
        <v>0.12796296296296297</v>
      </c>
      <c r="J202">
        <f t="shared" si="51"/>
        <v>1228.2290159189579</v>
      </c>
      <c r="K202">
        <f t="shared" si="58"/>
        <v>1330</v>
      </c>
      <c r="L202" s="29">
        <f t="shared" si="59"/>
        <v>0.1181712962962963</v>
      </c>
      <c r="Q202" s="29" t="str">
        <f t="shared" si="41"/>
        <v>ABRILLET JEAN-FRED</v>
      </c>
      <c r="S202">
        <v>32</v>
      </c>
      <c r="T202" s="29">
        <v>9.2326388888888888E-2</v>
      </c>
      <c r="U202" t="s">
        <v>1598</v>
      </c>
      <c r="V202" t="s">
        <v>1599</v>
      </c>
      <c r="AD202">
        <f t="shared" si="46"/>
        <v>1247.101040491413</v>
      </c>
      <c r="AE202">
        <f t="shared" si="47"/>
        <v>1375</v>
      </c>
      <c r="AF202" s="29">
        <f t="shared" si="48"/>
        <v>8.3738425925925938E-2</v>
      </c>
    </row>
    <row r="203" spans="7:32" x14ac:dyDescent="0.25">
      <c r="G203">
        <v>30</v>
      </c>
      <c r="H203" t="s">
        <v>1181</v>
      </c>
      <c r="I203" s="64">
        <v>0.12935185185185186</v>
      </c>
      <c r="J203">
        <f t="shared" si="51"/>
        <v>1215.0411596277738</v>
      </c>
      <c r="K203">
        <f t="shared" si="58"/>
        <v>1330</v>
      </c>
      <c r="L203" s="29">
        <f t="shared" si="59"/>
        <v>0.1181712962962963</v>
      </c>
      <c r="Q203" s="29" t="str">
        <f t="shared" si="41"/>
        <v>BRUTIER Teddy</v>
      </c>
      <c r="S203">
        <v>33</v>
      </c>
      <c r="T203" s="29">
        <v>9.2372685185185197E-2</v>
      </c>
      <c r="U203" t="s">
        <v>1600</v>
      </c>
      <c r="V203" t="s">
        <v>1601</v>
      </c>
      <c r="AD203">
        <f t="shared" si="46"/>
        <v>1246.4760055130937</v>
      </c>
      <c r="AE203">
        <f t="shared" si="47"/>
        <v>1375</v>
      </c>
      <c r="AF203" s="29">
        <f t="shared" si="48"/>
        <v>8.3738425925925938E-2</v>
      </c>
    </row>
    <row r="204" spans="7:32" x14ac:dyDescent="0.25">
      <c r="G204">
        <v>31</v>
      </c>
      <c r="H204" t="s">
        <v>468</v>
      </c>
      <c r="I204" s="64">
        <v>0.13125000000000001</v>
      </c>
      <c r="J204">
        <f t="shared" si="51"/>
        <v>1197.4691358024691</v>
      </c>
      <c r="K204">
        <f t="shared" si="58"/>
        <v>1330</v>
      </c>
      <c r="L204" s="29">
        <f t="shared" si="59"/>
        <v>0.1181712962962963</v>
      </c>
      <c r="Q204" s="29" t="str">
        <f t="shared" si="41"/>
        <v>SEBAS WILFRID</v>
      </c>
      <c r="S204">
        <v>34</v>
      </c>
      <c r="T204" s="29">
        <v>9.2488425925925932E-2</v>
      </c>
      <c r="U204" t="s">
        <v>1602</v>
      </c>
      <c r="V204" t="s">
        <v>1603</v>
      </c>
      <c r="AD204">
        <f t="shared" si="46"/>
        <v>1244.9161556751346</v>
      </c>
      <c r="AE204">
        <f t="shared" si="47"/>
        <v>1375</v>
      </c>
      <c r="AF204" s="29">
        <f t="shared" si="48"/>
        <v>8.3738425925925938E-2</v>
      </c>
    </row>
    <row r="205" spans="7:32" x14ac:dyDescent="0.25">
      <c r="G205">
        <v>32</v>
      </c>
      <c r="H205" t="s">
        <v>1486</v>
      </c>
      <c r="I205" s="64">
        <v>0.13153935185185187</v>
      </c>
      <c r="J205">
        <f t="shared" si="51"/>
        <v>1194.8350197976242</v>
      </c>
      <c r="K205">
        <f t="shared" si="58"/>
        <v>1330</v>
      </c>
      <c r="L205" s="29">
        <f t="shared" si="59"/>
        <v>0.1181712962962963</v>
      </c>
      <c r="Q205" s="29" t="str">
        <f t="shared" si="41"/>
        <v>STROPPOLO walter</v>
      </c>
      <c r="S205">
        <v>35</v>
      </c>
      <c r="T205" s="29">
        <v>9.3171296296296294E-2</v>
      </c>
      <c r="U205" t="s">
        <v>1604</v>
      </c>
      <c r="V205" t="s">
        <v>1605</v>
      </c>
      <c r="AD205">
        <f t="shared" si="46"/>
        <v>1235.7919254658386</v>
      </c>
      <c r="AE205">
        <f t="shared" si="47"/>
        <v>1375</v>
      </c>
      <c r="AF205" s="29">
        <f t="shared" si="48"/>
        <v>8.3738425925925938E-2</v>
      </c>
    </row>
    <row r="206" spans="7:32" x14ac:dyDescent="0.25">
      <c r="G206">
        <v>33</v>
      </c>
      <c r="H206" t="s">
        <v>1487</v>
      </c>
      <c r="I206" s="64">
        <v>0.13187499999999999</v>
      </c>
      <c r="J206">
        <f t="shared" si="51"/>
        <v>1191.79392662805</v>
      </c>
      <c r="K206">
        <f t="shared" si="58"/>
        <v>1330</v>
      </c>
      <c r="L206" s="29">
        <f t="shared" si="59"/>
        <v>0.1181712962962963</v>
      </c>
      <c r="Q206" s="29" t="str">
        <f t="shared" si="41"/>
        <v>MARC LIONEL</v>
      </c>
      <c r="S206">
        <v>36</v>
      </c>
      <c r="T206" s="29">
        <v>9.3182870370370374E-2</v>
      </c>
      <c r="U206" t="s">
        <v>1606</v>
      </c>
      <c r="V206" t="s">
        <v>1607</v>
      </c>
      <c r="AD206">
        <f t="shared" si="46"/>
        <v>1235.6384300086947</v>
      </c>
      <c r="AE206">
        <f t="shared" si="47"/>
        <v>1375</v>
      </c>
      <c r="AF206" s="29">
        <f t="shared" si="48"/>
        <v>8.3738425925925938E-2</v>
      </c>
    </row>
    <row r="207" spans="7:32" x14ac:dyDescent="0.25">
      <c r="G207">
        <v>34</v>
      </c>
      <c r="H207" t="s">
        <v>260</v>
      </c>
      <c r="I207" s="64">
        <v>0.131944444444444</v>
      </c>
      <c r="J207">
        <f t="shared" si="51"/>
        <v>1191.1666666666706</v>
      </c>
      <c r="K207">
        <f t="shared" si="58"/>
        <v>1330</v>
      </c>
      <c r="L207" s="29">
        <f t="shared" si="59"/>
        <v>0.1181712962962963</v>
      </c>
      <c r="Q207" s="29" t="str">
        <f t="shared" si="41"/>
        <v>KENNY fontaine</v>
      </c>
      <c r="S207">
        <v>37</v>
      </c>
      <c r="T207" s="29">
        <v>9.3333333333333338E-2</v>
      </c>
      <c r="U207" t="s">
        <v>1608</v>
      </c>
      <c r="V207" t="s">
        <v>1609</v>
      </c>
      <c r="AD207">
        <f t="shared" si="46"/>
        <v>1233.6464533730159</v>
      </c>
      <c r="AE207">
        <f t="shared" si="47"/>
        <v>1375</v>
      </c>
      <c r="AF207" s="29">
        <f t="shared" si="48"/>
        <v>8.3738425925925938E-2</v>
      </c>
    </row>
    <row r="208" spans="7:32" x14ac:dyDescent="0.25">
      <c r="G208">
        <v>35</v>
      </c>
      <c r="H208" t="s">
        <v>1488</v>
      </c>
      <c r="I208" s="64">
        <v>0.13221064814814815</v>
      </c>
      <c r="J208">
        <f t="shared" si="51"/>
        <v>1188.7682745338352</v>
      </c>
      <c r="K208">
        <f t="shared" si="58"/>
        <v>1330</v>
      </c>
      <c r="L208" s="29">
        <f t="shared" si="59"/>
        <v>0.1181712962962963</v>
      </c>
      <c r="Q208" s="29" t="str">
        <f t="shared" si="41"/>
        <v>LAURET GIOVANNI</v>
      </c>
      <c r="S208">
        <v>38</v>
      </c>
      <c r="T208" s="29">
        <v>9.3506944444444448E-2</v>
      </c>
      <c r="U208" t="s">
        <v>1560</v>
      </c>
      <c r="V208" t="s">
        <v>1610</v>
      </c>
      <c r="AD208">
        <f t="shared" si="46"/>
        <v>1231.3559846515659</v>
      </c>
      <c r="AE208">
        <f t="shared" si="47"/>
        <v>1375</v>
      </c>
      <c r="AF208" s="29">
        <f t="shared" si="48"/>
        <v>8.3738425925925938E-2</v>
      </c>
    </row>
    <row r="209" spans="7:32" x14ac:dyDescent="0.25">
      <c r="G209">
        <v>36</v>
      </c>
      <c r="H209" t="s">
        <v>1489</v>
      </c>
      <c r="I209" s="64">
        <v>0.13333333333333333</v>
      </c>
      <c r="J209">
        <f t="shared" si="51"/>
        <v>1178.7586805555557</v>
      </c>
      <c r="K209">
        <f t="shared" si="58"/>
        <v>1330</v>
      </c>
      <c r="L209" s="29">
        <f t="shared" si="59"/>
        <v>0.1181712962962963</v>
      </c>
      <c r="Q209" s="29" t="str">
        <f t="shared" si="41"/>
        <v>PAYET jean paul</v>
      </c>
      <c r="S209">
        <v>39</v>
      </c>
      <c r="T209" s="29">
        <v>9.4062499999999993E-2</v>
      </c>
      <c r="U209" t="s">
        <v>1611</v>
      </c>
      <c r="V209" t="s">
        <v>1612</v>
      </c>
      <c r="AD209">
        <f t="shared" si="46"/>
        <v>1224.0833025716749</v>
      </c>
      <c r="AE209">
        <f t="shared" si="47"/>
        <v>1375</v>
      </c>
      <c r="AF209" s="29">
        <f t="shared" si="48"/>
        <v>8.3738425925925938E-2</v>
      </c>
    </row>
    <row r="210" spans="7:32" x14ac:dyDescent="0.25">
      <c r="G210">
        <v>37</v>
      </c>
      <c r="H210" t="s">
        <v>1490</v>
      </c>
      <c r="I210" s="64">
        <v>0.13366898148148149</v>
      </c>
      <c r="J210">
        <f t="shared" si="51"/>
        <v>1175.7987704563166</v>
      </c>
      <c r="K210">
        <f t="shared" si="58"/>
        <v>1330</v>
      </c>
      <c r="L210" s="29">
        <f t="shared" si="59"/>
        <v>0.1181712962962963</v>
      </c>
      <c r="Q210" s="29" t="str">
        <f t="shared" si="41"/>
        <v>HOAREAU JEAN JACQUES</v>
      </c>
      <c r="S210">
        <v>40</v>
      </c>
      <c r="T210" s="29">
        <v>9.4363425925925934E-2</v>
      </c>
      <c r="U210" t="s">
        <v>1542</v>
      </c>
      <c r="V210" t="s">
        <v>1613</v>
      </c>
      <c r="AD210">
        <f t="shared" si="46"/>
        <v>1220.1796884582363</v>
      </c>
      <c r="AE210">
        <f t="shared" si="47"/>
        <v>1375</v>
      </c>
      <c r="AF210" s="29">
        <f t="shared" si="48"/>
        <v>8.3738425925925938E-2</v>
      </c>
    </row>
    <row r="211" spans="7:32" x14ac:dyDescent="0.25">
      <c r="G211">
        <v>38</v>
      </c>
      <c r="H211" t="s">
        <v>477</v>
      </c>
      <c r="I211" s="64">
        <v>0.13643518518518519</v>
      </c>
      <c r="J211">
        <f t="shared" si="51"/>
        <v>1151.959619952494</v>
      </c>
      <c r="K211">
        <f t="shared" si="58"/>
        <v>1330</v>
      </c>
      <c r="L211" s="29">
        <f t="shared" si="59"/>
        <v>0.1181712962962963</v>
      </c>
      <c r="Q211" s="29" t="str">
        <f t="shared" si="41"/>
        <v>GIBRALTA CHARLES-ALFRED</v>
      </c>
      <c r="S211">
        <v>41</v>
      </c>
      <c r="T211" s="29">
        <v>9.4826388888888891E-2</v>
      </c>
      <c r="U211" t="s">
        <v>1614</v>
      </c>
      <c r="V211" t="s">
        <v>1615</v>
      </c>
      <c r="AD211">
        <f t="shared" si="46"/>
        <v>1214.2225070181864</v>
      </c>
      <c r="AE211">
        <f t="shared" si="47"/>
        <v>1375</v>
      </c>
      <c r="AF211" s="29">
        <f t="shared" si="48"/>
        <v>8.3738425925925938E-2</v>
      </c>
    </row>
    <row r="212" spans="7:32" x14ac:dyDescent="0.25">
      <c r="G212">
        <v>39</v>
      </c>
      <c r="H212" t="s">
        <v>1491</v>
      </c>
      <c r="I212" s="64">
        <v>0.13644675925925925</v>
      </c>
      <c r="J212">
        <f t="shared" si="51"/>
        <v>1151.8619051658327</v>
      </c>
      <c r="K212">
        <f t="shared" si="58"/>
        <v>1330</v>
      </c>
      <c r="L212" s="29">
        <f t="shared" si="59"/>
        <v>0.1181712962962963</v>
      </c>
      <c r="Q212" s="29" t="str">
        <f t="shared" si="41"/>
        <v>DROUMAN EMMANUEL</v>
      </c>
      <c r="S212">
        <v>42</v>
      </c>
      <c r="T212" s="29">
        <v>9.4849537037037038E-2</v>
      </c>
      <c r="U212" t="s">
        <v>1616</v>
      </c>
      <c r="V212" t="s">
        <v>1617</v>
      </c>
      <c r="AD212">
        <f t="shared" si="46"/>
        <v>1213.9261744966445</v>
      </c>
      <c r="AE212">
        <f t="shared" si="47"/>
        <v>1375</v>
      </c>
      <c r="AF212" s="29">
        <f t="shared" si="48"/>
        <v>8.3738425925925938E-2</v>
      </c>
    </row>
    <row r="213" spans="7:32" x14ac:dyDescent="0.25">
      <c r="G213">
        <v>40</v>
      </c>
      <c r="H213" t="s">
        <v>1492</v>
      </c>
      <c r="I213" s="64">
        <v>0.13679398148148147</v>
      </c>
      <c r="J213">
        <f t="shared" si="51"/>
        <v>1148.9381504357391</v>
      </c>
      <c r="K213">
        <f t="shared" si="58"/>
        <v>1330</v>
      </c>
      <c r="L213" s="29">
        <f t="shared" si="59"/>
        <v>0.1181712962962963</v>
      </c>
      <c r="Q213" s="29" t="str">
        <f t="shared" si="41"/>
        <v>BRUNET DANIEL</v>
      </c>
      <c r="S213">
        <v>43</v>
      </c>
      <c r="T213" s="29">
        <v>9.5185185185185192E-2</v>
      </c>
      <c r="U213" t="s">
        <v>1618</v>
      </c>
      <c r="V213" t="s">
        <v>1576</v>
      </c>
      <c r="AD213">
        <f t="shared" si="46"/>
        <v>1209.6455496108952</v>
      </c>
      <c r="AE213">
        <f t="shared" si="47"/>
        <v>1375</v>
      </c>
      <c r="AF213" s="29">
        <f t="shared" si="48"/>
        <v>8.3738425925925938E-2</v>
      </c>
    </row>
    <row r="214" spans="7:32" x14ac:dyDescent="0.25">
      <c r="G214">
        <v>41</v>
      </c>
      <c r="H214" t="s">
        <v>1493</v>
      </c>
      <c r="I214" s="64">
        <v>0.13803240740740741</v>
      </c>
      <c r="J214">
        <f t="shared" si="51"/>
        <v>1138.629884286433</v>
      </c>
      <c r="K214">
        <f t="shared" si="58"/>
        <v>1330</v>
      </c>
      <c r="L214" s="29">
        <f t="shared" si="59"/>
        <v>0.1181712962962963</v>
      </c>
      <c r="Q214" s="29" t="str">
        <f t="shared" si="41"/>
        <v>HOARAU JEAN-JACQUES</v>
      </c>
      <c r="S214">
        <v>44</v>
      </c>
      <c r="T214" s="29">
        <v>9.5196759259259259E-2</v>
      </c>
      <c r="U214" t="s">
        <v>1551</v>
      </c>
      <c r="V214" t="s">
        <v>1619</v>
      </c>
      <c r="AD214">
        <f t="shared" si="46"/>
        <v>1209.4984802431613</v>
      </c>
      <c r="AE214">
        <f t="shared" si="47"/>
        <v>1375</v>
      </c>
      <c r="AF214" s="29">
        <f t="shared" si="48"/>
        <v>8.3738425925925938E-2</v>
      </c>
    </row>
    <row r="215" spans="7:32" x14ac:dyDescent="0.25">
      <c r="G215">
        <v>42</v>
      </c>
      <c r="H215" t="s">
        <v>474</v>
      </c>
      <c r="I215" s="64">
        <v>0.13890046296296296</v>
      </c>
      <c r="J215">
        <f t="shared" si="51"/>
        <v>1131.5140404966253</v>
      </c>
      <c r="K215">
        <f t="shared" si="58"/>
        <v>1330</v>
      </c>
      <c r="L215" s="29">
        <f t="shared" si="59"/>
        <v>0.1181712962962963</v>
      </c>
      <c r="Q215" s="29" t="str">
        <f t="shared" si="41"/>
        <v>LEFEVRE raphael</v>
      </c>
      <c r="S215">
        <v>45</v>
      </c>
      <c r="T215" s="29">
        <v>9.5277777777777781E-2</v>
      </c>
      <c r="U215" t="s">
        <v>1620</v>
      </c>
      <c r="V215" t="s">
        <v>1621</v>
      </c>
      <c r="AD215">
        <f t="shared" si="46"/>
        <v>1208.4699951409136</v>
      </c>
      <c r="AE215">
        <f t="shared" si="47"/>
        <v>1375</v>
      </c>
      <c r="AF215" s="29">
        <f t="shared" si="48"/>
        <v>8.3738425925925938E-2</v>
      </c>
    </row>
    <row r="216" spans="7:32" x14ac:dyDescent="0.25">
      <c r="G216">
        <v>43</v>
      </c>
      <c r="H216" t="s">
        <v>1494</v>
      </c>
      <c r="I216" s="64">
        <v>0.14114583333333333</v>
      </c>
      <c r="J216">
        <f t="shared" si="51"/>
        <v>1113.5137351373514</v>
      </c>
      <c r="K216">
        <f t="shared" si="58"/>
        <v>1330</v>
      </c>
      <c r="L216" s="29">
        <f t="shared" si="59"/>
        <v>0.1181712962962963</v>
      </c>
      <c r="Q216" s="29" t="str">
        <f t="shared" si="41"/>
        <v>BOYER Eddy</v>
      </c>
      <c r="S216">
        <v>46</v>
      </c>
      <c r="T216">
        <v>9.5833333333333326E-2</v>
      </c>
      <c r="U216" t="s">
        <v>1547</v>
      </c>
      <c r="V216" t="s">
        <v>1622</v>
      </c>
      <c r="AD216">
        <f t="shared" si="46"/>
        <v>1201.4643719806766</v>
      </c>
      <c r="AE216">
        <f t="shared" si="47"/>
        <v>1375</v>
      </c>
      <c r="AF216" s="29">
        <f t="shared" si="48"/>
        <v>8.3738425925925938E-2</v>
      </c>
    </row>
    <row r="217" spans="7:32" x14ac:dyDescent="0.25">
      <c r="G217">
        <v>44</v>
      </c>
      <c r="H217" t="s">
        <v>467</v>
      </c>
      <c r="I217" s="64">
        <v>0.14185185185185187</v>
      </c>
      <c r="J217">
        <f t="shared" si="51"/>
        <v>1107.9716057441253</v>
      </c>
      <c r="K217">
        <f t="shared" si="58"/>
        <v>1330</v>
      </c>
      <c r="L217" s="29">
        <f t="shared" si="59"/>
        <v>0.1181712962962963</v>
      </c>
      <c r="Q217" s="29" t="str">
        <f t="shared" si="41"/>
        <v>SORRES CLEMENT</v>
      </c>
      <c r="S217">
        <v>47</v>
      </c>
      <c r="T217" s="29">
        <v>9.5972222222222223E-2</v>
      </c>
      <c r="U217" t="s">
        <v>1623</v>
      </c>
      <c r="V217" t="s">
        <v>1624</v>
      </c>
      <c r="AD217">
        <f t="shared" si="46"/>
        <v>1199.7256391702847</v>
      </c>
      <c r="AE217">
        <f t="shared" si="47"/>
        <v>1375</v>
      </c>
      <c r="AF217" s="29">
        <f t="shared" si="48"/>
        <v>8.3738425925925938E-2</v>
      </c>
    </row>
    <row r="218" spans="7:32" x14ac:dyDescent="0.25">
      <c r="G218">
        <v>45</v>
      </c>
      <c r="H218" t="s">
        <v>1495</v>
      </c>
      <c r="I218" s="64">
        <v>0.14245370370370369</v>
      </c>
      <c r="J218">
        <f t="shared" si="51"/>
        <v>1103.2905427364317</v>
      </c>
      <c r="K218">
        <f t="shared" si="58"/>
        <v>1330</v>
      </c>
      <c r="L218" s="29">
        <f t="shared" si="59"/>
        <v>0.1181712962962963</v>
      </c>
      <c r="Q218" s="29" t="str">
        <f t="shared" si="41"/>
        <v>BENARD JEAN CLAUDE</v>
      </c>
      <c r="S218">
        <v>48</v>
      </c>
      <c r="T218" s="29">
        <v>9.6076388888888878E-2</v>
      </c>
      <c r="U218" t="s">
        <v>1625</v>
      </c>
      <c r="V218" t="s">
        <v>1626</v>
      </c>
      <c r="AD218">
        <f t="shared" si="46"/>
        <v>1198.4248885676427</v>
      </c>
      <c r="AE218">
        <f t="shared" si="47"/>
        <v>1375</v>
      </c>
      <c r="AF218" s="29">
        <f t="shared" si="48"/>
        <v>8.3738425925925938E-2</v>
      </c>
    </row>
    <row r="219" spans="7:32" x14ac:dyDescent="0.25">
      <c r="G219">
        <v>46</v>
      </c>
      <c r="H219" t="s">
        <v>1496</v>
      </c>
      <c r="I219" s="64">
        <v>0.14247685185185185</v>
      </c>
      <c r="J219">
        <f t="shared" si="51"/>
        <v>1103.1112916328188</v>
      </c>
      <c r="K219">
        <f t="shared" si="58"/>
        <v>1330</v>
      </c>
      <c r="L219" s="29">
        <f t="shared" si="59"/>
        <v>0.1181712962962963</v>
      </c>
      <c r="Q219" s="29" t="str">
        <f t="shared" si="41"/>
        <v>BENOS GIOVANNI</v>
      </c>
      <c r="S219">
        <v>49</v>
      </c>
      <c r="T219" s="29">
        <v>9.6261574074074083E-2</v>
      </c>
      <c r="U219" t="s">
        <v>1627</v>
      </c>
      <c r="V219" t="s">
        <v>1610</v>
      </c>
      <c r="AD219">
        <f t="shared" si="46"/>
        <v>1196.1193940122641</v>
      </c>
      <c r="AE219">
        <f t="shared" si="47"/>
        <v>1375</v>
      </c>
      <c r="AF219" s="29">
        <f t="shared" si="48"/>
        <v>8.3738425925925938E-2</v>
      </c>
    </row>
    <row r="220" spans="7:32" x14ac:dyDescent="0.25">
      <c r="G220">
        <v>47</v>
      </c>
      <c r="H220" t="s">
        <v>1497</v>
      </c>
      <c r="I220" s="64">
        <v>0.14371527777777779</v>
      </c>
      <c r="J220">
        <f t="shared" si="51"/>
        <v>1093.6055407908511</v>
      </c>
      <c r="K220">
        <f t="shared" si="58"/>
        <v>1330</v>
      </c>
      <c r="L220" s="29">
        <f t="shared" si="59"/>
        <v>0.1181712962962963</v>
      </c>
      <c r="Q220" s="29" t="str">
        <f t="shared" si="41"/>
        <v>BOYER CHRISTIAN DIDIER</v>
      </c>
      <c r="S220">
        <v>50</v>
      </c>
      <c r="T220" s="29">
        <v>9.6828703703703708E-2</v>
      </c>
      <c r="U220" t="s">
        <v>1547</v>
      </c>
      <c r="V220" t="s">
        <v>1628</v>
      </c>
      <c r="AD220">
        <f t="shared" si="46"/>
        <v>1189.1136743963664</v>
      </c>
      <c r="AE220">
        <f t="shared" si="47"/>
        <v>1375</v>
      </c>
      <c r="AF220" s="29">
        <f t="shared" si="48"/>
        <v>8.3738425925925938E-2</v>
      </c>
    </row>
    <row r="221" spans="7:32" x14ac:dyDescent="0.25">
      <c r="G221">
        <v>48</v>
      </c>
      <c r="H221" t="s">
        <v>1498</v>
      </c>
      <c r="I221" s="64">
        <v>0.14413194444444444</v>
      </c>
      <c r="J221">
        <f t="shared" si="51"/>
        <v>1090.4440697020798</v>
      </c>
      <c r="K221">
        <f t="shared" si="58"/>
        <v>1330</v>
      </c>
      <c r="L221" s="29">
        <f t="shared" si="59"/>
        <v>0.1181712962962963</v>
      </c>
    </row>
    <row r="222" spans="7:32" x14ac:dyDescent="0.25">
      <c r="G222">
        <v>49</v>
      </c>
      <c r="H222" t="s">
        <v>1499</v>
      </c>
      <c r="I222" s="64">
        <v>0.14440972222222223</v>
      </c>
      <c r="J222">
        <f t="shared" si="51"/>
        <v>1088.3465576661056</v>
      </c>
      <c r="K222">
        <f t="shared" si="58"/>
        <v>1330</v>
      </c>
      <c r="L222" s="29">
        <f t="shared" si="59"/>
        <v>0.1181712962962963</v>
      </c>
    </row>
    <row r="223" spans="7:32" x14ac:dyDescent="0.25">
      <c r="G223">
        <v>50</v>
      </c>
      <c r="H223" t="s">
        <v>1500</v>
      </c>
      <c r="I223" s="64">
        <v>0.14462962962962964</v>
      </c>
      <c r="J223">
        <f t="shared" si="51"/>
        <v>1086.6917413572344</v>
      </c>
      <c r="K223">
        <f t="shared" si="58"/>
        <v>1330</v>
      </c>
      <c r="L223" s="29">
        <f t="shared" si="59"/>
        <v>0.1181712962962963</v>
      </c>
      <c r="Q223" s="29">
        <f>+Q224</f>
        <v>0.11327546296296297</v>
      </c>
      <c r="R223">
        <f>+R224</f>
        <v>1374</v>
      </c>
      <c r="S223">
        <v>1430</v>
      </c>
      <c r="U223" s="64">
        <f>+Q223*R223/S223</f>
        <v>0.10883950077700079</v>
      </c>
    </row>
    <row r="224" spans="7:32" x14ac:dyDescent="0.25">
      <c r="Q224" s="29">
        <v>0.11327546296296297</v>
      </c>
      <c r="R224">
        <v>1374</v>
      </c>
      <c r="S224">
        <f>+R224*Q224/U224</f>
        <v>1461.8260680508752</v>
      </c>
      <c r="T224" s="27" t="s">
        <v>510</v>
      </c>
      <c r="U224" s="29">
        <v>0.10646990740740742</v>
      </c>
      <c r="V224">
        <v>1364</v>
      </c>
    </row>
    <row r="225" spans="17:29" x14ac:dyDescent="0.25">
      <c r="Q225" s="29">
        <f>+Q224</f>
        <v>0.11327546296296297</v>
      </c>
      <c r="R225">
        <f>+R224</f>
        <v>1374</v>
      </c>
      <c r="S225">
        <f t="shared" ref="S225:S269" si="60">+R225*Q225/U225</f>
        <v>1461.8260680508752</v>
      </c>
      <c r="T225" s="27" t="s">
        <v>1113</v>
      </c>
      <c r="U225" s="29">
        <v>0.10646990740740742</v>
      </c>
      <c r="V225">
        <v>1424</v>
      </c>
    </row>
    <row r="226" spans="17:29" x14ac:dyDescent="0.25">
      <c r="Q226" s="29">
        <f t="shared" ref="Q226:Q269" si="61">+Q225</f>
        <v>0.11327546296296297</v>
      </c>
      <c r="R226">
        <f t="shared" ref="R226:R269" si="62">+R225</f>
        <v>1374</v>
      </c>
      <c r="S226">
        <f t="shared" si="60"/>
        <v>1449.3789609829705</v>
      </c>
      <c r="T226" s="27" t="s">
        <v>485</v>
      </c>
      <c r="U226" s="29">
        <v>0.10738425925925926</v>
      </c>
      <c r="V226">
        <v>1430</v>
      </c>
      <c r="W226">
        <v>1430</v>
      </c>
      <c r="X226">
        <f>+W$226*U$226/U226</f>
        <v>1430</v>
      </c>
      <c r="Y226">
        <f t="shared" ref="Y226" si="63">+W$228*U$228/U226</f>
        <v>1460.8821944384567</v>
      </c>
      <c r="Z226">
        <f t="shared" ref="Z226:Z228" si="64">+W$229*U$229/U226</f>
        <v>1464.0374003017891</v>
      </c>
      <c r="AA226">
        <f t="shared" ref="AA226:AA229" si="65">+W$233*U$233/U226</f>
        <v>1437.7754904074154</v>
      </c>
      <c r="AB226">
        <f t="shared" ref="AB226:AB229" si="66">1370*U$233/U226</f>
        <v>1445.159517137314</v>
      </c>
      <c r="AC226">
        <f t="shared" ref="AC226:AC229" si="67">1375*U$233/U226</f>
        <v>1450.4338219443846</v>
      </c>
    </row>
    <row r="227" spans="17:29" x14ac:dyDescent="0.25">
      <c r="Q227" s="29">
        <f t="shared" si="61"/>
        <v>0.11327546296296297</v>
      </c>
      <c r="R227">
        <f t="shared" si="62"/>
        <v>1374</v>
      </c>
      <c r="S227">
        <f t="shared" si="60"/>
        <v>1434.3827200000003</v>
      </c>
      <c r="T227" s="27" t="s">
        <v>756</v>
      </c>
      <c r="U227" s="29">
        <v>0.10850694444444443</v>
      </c>
      <c r="V227">
        <v>1432</v>
      </c>
    </row>
    <row r="228" spans="17:29" x14ac:dyDescent="0.25">
      <c r="Q228" s="29">
        <f t="shared" si="61"/>
        <v>0.11327546296296297</v>
      </c>
      <c r="R228">
        <f t="shared" si="62"/>
        <v>1374</v>
      </c>
      <c r="S228">
        <f t="shared" si="60"/>
        <v>1417.7478123352664</v>
      </c>
      <c r="T228" s="27" t="s">
        <v>757</v>
      </c>
      <c r="U228" s="29">
        <v>0.1097800925925926</v>
      </c>
      <c r="V228">
        <v>1429</v>
      </c>
      <c r="W228">
        <v>1429</v>
      </c>
      <c r="X228">
        <f t="shared" ref="X228:X233" si="68">+W$226*U$226/U228</f>
        <v>1398.7917764891936</v>
      </c>
      <c r="Y228">
        <f>+W$228*U$228/U228</f>
        <v>1429.0000000000002</v>
      </c>
      <c r="Z228">
        <f t="shared" si="64"/>
        <v>1432.0863468634686</v>
      </c>
      <c r="AA228">
        <f t="shared" si="65"/>
        <v>1406.3975751186083</v>
      </c>
      <c r="AB228">
        <f t="shared" si="66"/>
        <v>1413.6204533473906</v>
      </c>
      <c r="AC228">
        <f t="shared" si="67"/>
        <v>1418.7796520822351</v>
      </c>
    </row>
    <row r="229" spans="17:29" x14ac:dyDescent="0.25">
      <c r="Q229" s="29">
        <f t="shared" si="61"/>
        <v>0.11327546296296297</v>
      </c>
      <c r="R229">
        <f t="shared" si="62"/>
        <v>1374</v>
      </c>
      <c r="S229">
        <f t="shared" si="60"/>
        <v>1406.7724657390941</v>
      </c>
      <c r="T229" s="27" t="s">
        <v>758</v>
      </c>
      <c r="U229" s="29">
        <v>0.11063657407407408</v>
      </c>
      <c r="V229">
        <v>1421</v>
      </c>
      <c r="W229">
        <v>1421</v>
      </c>
      <c r="X229">
        <f t="shared" si="68"/>
        <v>1387.963176064442</v>
      </c>
      <c r="Y229">
        <f t="shared" ref="Y229:Y233" si="69">+W$228*U$228/U229</f>
        <v>1417.9375457683859</v>
      </c>
      <c r="Z229">
        <f>+W$229*U$229/U229</f>
        <v>1421</v>
      </c>
      <c r="AA229">
        <f t="shared" si="65"/>
        <v>1395.5100951982424</v>
      </c>
      <c r="AB229">
        <f t="shared" si="66"/>
        <v>1402.6770582696934</v>
      </c>
      <c r="AC229">
        <f t="shared" si="67"/>
        <v>1407.7963176064441</v>
      </c>
    </row>
    <row r="230" spans="17:29" x14ac:dyDescent="0.25">
      <c r="Q230" s="29">
        <f t="shared" si="61"/>
        <v>0.11327546296296297</v>
      </c>
      <c r="R230">
        <f t="shared" si="62"/>
        <v>1374</v>
      </c>
      <c r="S230">
        <f t="shared" si="60"/>
        <v>1406.478192657672</v>
      </c>
      <c r="T230" s="27" t="s">
        <v>219</v>
      </c>
      <c r="U230" s="29">
        <v>0.11065972222222221</v>
      </c>
      <c r="V230">
        <v>1442</v>
      </c>
    </row>
    <row r="231" spans="17:29" x14ac:dyDescent="0.25">
      <c r="Q231" s="29">
        <f t="shared" si="61"/>
        <v>0.11327546296296297</v>
      </c>
      <c r="R231">
        <f t="shared" si="62"/>
        <v>1374</v>
      </c>
      <c r="S231">
        <f t="shared" si="60"/>
        <v>1398.1428571428571</v>
      </c>
      <c r="T231" s="27" t="s">
        <v>1657</v>
      </c>
      <c r="U231" s="29">
        <v>0.11131944444444446</v>
      </c>
    </row>
    <row r="232" spans="17:29" x14ac:dyDescent="0.25">
      <c r="Q232" s="29">
        <f t="shared" si="61"/>
        <v>0.11327546296296297</v>
      </c>
      <c r="R232">
        <f t="shared" si="62"/>
        <v>1374</v>
      </c>
      <c r="S232">
        <f t="shared" si="60"/>
        <v>1375.6867519181587</v>
      </c>
      <c r="T232" s="27" t="s">
        <v>1658</v>
      </c>
      <c r="U232" s="29">
        <v>0.11313657407407407</v>
      </c>
    </row>
    <row r="233" spans="17:29" x14ac:dyDescent="0.25">
      <c r="Q233" s="29">
        <f t="shared" si="61"/>
        <v>0.11327546296296297</v>
      </c>
      <c r="R233">
        <f t="shared" si="62"/>
        <v>1374</v>
      </c>
      <c r="S233">
        <f t="shared" si="60"/>
        <v>1374.0000000000002</v>
      </c>
      <c r="T233" s="27" t="s">
        <v>47</v>
      </c>
      <c r="U233" s="29">
        <v>0.11327546296296297</v>
      </c>
      <c r="V233">
        <v>1363</v>
      </c>
      <c r="W233">
        <v>1363</v>
      </c>
      <c r="X233">
        <f t="shared" si="68"/>
        <v>1355.6288954735876</v>
      </c>
      <c r="Y233">
        <f t="shared" si="69"/>
        <v>1384.9049759885563</v>
      </c>
      <c r="Z233">
        <f t="shared" ref="Z233" si="70">+W$229*U$229/U233</f>
        <v>1387.8960866455502</v>
      </c>
      <c r="AA233">
        <f>+W$233*U$233/U233</f>
        <v>1363</v>
      </c>
      <c r="AB233">
        <f>1370*U$233/U233</f>
        <v>1370</v>
      </c>
      <c r="AC233">
        <f>1375*U$233/U233</f>
        <v>1375</v>
      </c>
    </row>
    <row r="234" spans="17:29" x14ac:dyDescent="0.25">
      <c r="Q234" s="29">
        <f t="shared" si="61"/>
        <v>0.11327546296296297</v>
      </c>
      <c r="R234">
        <f t="shared" si="62"/>
        <v>1374</v>
      </c>
      <c r="S234">
        <f t="shared" si="60"/>
        <v>1353.8042887345214</v>
      </c>
      <c r="T234" s="27" t="s">
        <v>544</v>
      </c>
      <c r="U234" s="29">
        <v>0.11496527777777778</v>
      </c>
    </row>
    <row r="235" spans="17:29" x14ac:dyDescent="0.25">
      <c r="Q235" s="29">
        <f t="shared" si="61"/>
        <v>0.11327546296296297</v>
      </c>
      <c r="R235">
        <f t="shared" si="62"/>
        <v>1374</v>
      </c>
      <c r="S235">
        <f t="shared" si="60"/>
        <v>1351.3554416641546</v>
      </c>
      <c r="T235" s="27" t="s">
        <v>716</v>
      </c>
      <c r="U235" s="29">
        <v>0.11517361111111112</v>
      </c>
      <c r="W235">
        <f>SUM(W226:W234)</f>
        <v>5643</v>
      </c>
      <c r="X235">
        <f t="shared" ref="X235:AC235" si="71">SUM(X226:X234)</f>
        <v>5572.3838480272234</v>
      </c>
      <c r="Y235">
        <f t="shared" si="71"/>
        <v>5692.7247161954001</v>
      </c>
      <c r="Z235">
        <f t="shared" si="71"/>
        <v>5705.0198338108075</v>
      </c>
      <c r="AA235">
        <f t="shared" si="71"/>
        <v>5602.6831607242657</v>
      </c>
      <c r="AB235">
        <f t="shared" si="71"/>
        <v>5631.4570287543984</v>
      </c>
      <c r="AC235">
        <f t="shared" si="71"/>
        <v>5652.0097916330633</v>
      </c>
    </row>
    <row r="236" spans="17:29" x14ac:dyDescent="0.25">
      <c r="Q236" s="29">
        <f t="shared" si="61"/>
        <v>0.11327546296296297</v>
      </c>
      <c r="R236">
        <f t="shared" si="62"/>
        <v>1374</v>
      </c>
      <c r="S236">
        <f t="shared" si="60"/>
        <v>1344.0617691154423</v>
      </c>
      <c r="T236" s="27" t="s">
        <v>1254</v>
      </c>
      <c r="U236" s="29">
        <v>0.11579861111111112</v>
      </c>
      <c r="X236">
        <f>+$W235-X235</f>
        <v>70.616151972776606</v>
      </c>
      <c r="Y236">
        <f t="shared" ref="Y236:AC236" si="72">+$W235-Y235</f>
        <v>-49.724716195400106</v>
      </c>
      <c r="Z236">
        <f t="shared" si="72"/>
        <v>-62.01983381080754</v>
      </c>
      <c r="AA236">
        <f t="shared" si="72"/>
        <v>40.31683927573431</v>
      </c>
      <c r="AB236">
        <f t="shared" si="72"/>
        <v>11.54297124560162</v>
      </c>
      <c r="AC236">
        <f t="shared" si="72"/>
        <v>-9.009791633063287</v>
      </c>
    </row>
    <row r="237" spans="17:29" x14ac:dyDescent="0.25">
      <c r="Q237" s="29">
        <f t="shared" si="61"/>
        <v>0.11327546296296297</v>
      </c>
      <c r="R237">
        <f t="shared" si="62"/>
        <v>1374</v>
      </c>
      <c r="S237">
        <f t="shared" si="60"/>
        <v>1334.5909090909092</v>
      </c>
      <c r="T237" s="27" t="s">
        <v>488</v>
      </c>
      <c r="U237" s="29">
        <v>0.11662037037037037</v>
      </c>
    </row>
    <row r="238" spans="17:29" x14ac:dyDescent="0.25">
      <c r="Q238" s="29">
        <f t="shared" si="61"/>
        <v>0.11327546296296297</v>
      </c>
      <c r="R238">
        <f t="shared" si="62"/>
        <v>1374</v>
      </c>
      <c r="S238">
        <f t="shared" si="60"/>
        <v>1309.3805258033108</v>
      </c>
      <c r="T238" s="27" t="s">
        <v>486</v>
      </c>
      <c r="U238" s="29">
        <v>0.11886574074074074</v>
      </c>
    </row>
    <row r="239" spans="17:29" x14ac:dyDescent="0.25">
      <c r="Q239" s="29">
        <f t="shared" si="61"/>
        <v>0.11327546296296297</v>
      </c>
      <c r="R239">
        <f t="shared" si="62"/>
        <v>1374</v>
      </c>
      <c r="S239">
        <f t="shared" si="60"/>
        <v>1295.1303091592026</v>
      </c>
      <c r="T239" s="27" t="s">
        <v>1250</v>
      </c>
      <c r="U239" s="29">
        <v>0.12017361111111112</v>
      </c>
    </row>
    <row r="240" spans="17:29" x14ac:dyDescent="0.25">
      <c r="Q240" s="29">
        <f t="shared" si="61"/>
        <v>0.11327546296296297</v>
      </c>
      <c r="R240">
        <f t="shared" si="62"/>
        <v>1374</v>
      </c>
      <c r="S240">
        <f t="shared" si="60"/>
        <v>1283.8779835783848</v>
      </c>
      <c r="T240" s="27" t="s">
        <v>1659</v>
      </c>
      <c r="U240" s="29">
        <v>0.12122685185185185</v>
      </c>
    </row>
    <row r="241" spans="17:21" x14ac:dyDescent="0.25">
      <c r="Q241" s="29">
        <f t="shared" si="61"/>
        <v>0.11327546296296297</v>
      </c>
      <c r="R241">
        <f t="shared" si="62"/>
        <v>1374</v>
      </c>
      <c r="S241">
        <f t="shared" si="60"/>
        <v>1283.7554176610979</v>
      </c>
      <c r="T241" s="27" t="s">
        <v>296</v>
      </c>
      <c r="U241" s="29">
        <v>0.12123842592592593</v>
      </c>
    </row>
    <row r="242" spans="17:21" x14ac:dyDescent="0.25">
      <c r="Q242" s="29">
        <f t="shared" si="61"/>
        <v>0.11327546296296297</v>
      </c>
      <c r="R242">
        <f t="shared" si="62"/>
        <v>1374</v>
      </c>
      <c r="S242">
        <f t="shared" si="60"/>
        <v>1274.146105741899</v>
      </c>
      <c r="T242" s="27" t="s">
        <v>548</v>
      </c>
      <c r="U242" s="29">
        <v>0.12215277777777778</v>
      </c>
    </row>
    <row r="243" spans="17:21" x14ac:dyDescent="0.25">
      <c r="Q243" s="29">
        <f t="shared" si="61"/>
        <v>0.11327546296296297</v>
      </c>
      <c r="R243">
        <f t="shared" si="62"/>
        <v>1374</v>
      </c>
      <c r="S243">
        <f t="shared" si="60"/>
        <v>1270.0545901020023</v>
      </c>
      <c r="T243" s="27" t="s">
        <v>82</v>
      </c>
      <c r="U243" s="29">
        <v>0.12254629629629631</v>
      </c>
    </row>
    <row r="244" spans="17:21" x14ac:dyDescent="0.25">
      <c r="Q244" s="29">
        <f t="shared" si="61"/>
        <v>0.11327546296296297</v>
      </c>
      <c r="R244">
        <f t="shared" si="62"/>
        <v>1374</v>
      </c>
      <c r="S244">
        <f t="shared" si="60"/>
        <v>1263.8475563909774</v>
      </c>
      <c r="T244" s="27" t="s">
        <v>1660</v>
      </c>
      <c r="U244" s="29">
        <v>0.12314814814814816</v>
      </c>
    </row>
    <row r="245" spans="17:21" x14ac:dyDescent="0.25">
      <c r="Q245" s="29">
        <f t="shared" si="61"/>
        <v>0.11327546296296297</v>
      </c>
      <c r="R245">
        <f t="shared" si="62"/>
        <v>1374</v>
      </c>
      <c r="S245">
        <f t="shared" si="60"/>
        <v>1259.5857999250659</v>
      </c>
      <c r="T245" s="27" t="s">
        <v>1661</v>
      </c>
      <c r="U245" s="29">
        <v>0.12356481481481481</v>
      </c>
    </row>
    <row r="246" spans="17:21" x14ac:dyDescent="0.25">
      <c r="Q246" s="29">
        <f t="shared" si="61"/>
        <v>0.11327546296296297</v>
      </c>
      <c r="R246">
        <f t="shared" si="62"/>
        <v>1374</v>
      </c>
      <c r="S246">
        <f t="shared" si="60"/>
        <v>1254.298852718963</v>
      </c>
      <c r="T246" s="27" t="s">
        <v>234</v>
      </c>
      <c r="U246" s="29">
        <v>0.12408564814814815</v>
      </c>
    </row>
    <row r="247" spans="17:21" x14ac:dyDescent="0.25">
      <c r="Q247" s="29">
        <f t="shared" si="61"/>
        <v>0.11327546296296297</v>
      </c>
      <c r="R247">
        <f t="shared" si="62"/>
        <v>1374</v>
      </c>
      <c r="S247">
        <f t="shared" si="60"/>
        <v>1251.1479344994418</v>
      </c>
      <c r="T247" s="27" t="s">
        <v>772</v>
      </c>
      <c r="U247" s="29">
        <v>0.12439814814814815</v>
      </c>
    </row>
    <row r="248" spans="17:21" x14ac:dyDescent="0.25">
      <c r="Q248" s="29">
        <f t="shared" si="61"/>
        <v>0.11327546296296297</v>
      </c>
      <c r="R248">
        <f t="shared" si="62"/>
        <v>1374</v>
      </c>
      <c r="S248">
        <f t="shared" si="60"/>
        <v>1242.8223659889097</v>
      </c>
      <c r="T248" s="27" t="s">
        <v>227</v>
      </c>
      <c r="U248" s="29">
        <v>0.12523148148148147</v>
      </c>
    </row>
    <row r="249" spans="17:21" x14ac:dyDescent="0.25">
      <c r="Q249" s="29">
        <f t="shared" si="61"/>
        <v>0.11327546296296297</v>
      </c>
      <c r="R249">
        <f t="shared" si="62"/>
        <v>1374</v>
      </c>
      <c r="S249">
        <f t="shared" si="60"/>
        <v>1238.5869024592432</v>
      </c>
      <c r="T249" s="27" t="s">
        <v>358</v>
      </c>
      <c r="U249" s="29">
        <v>0.12565972222222221</v>
      </c>
    </row>
    <row r="250" spans="17:21" x14ac:dyDescent="0.25">
      <c r="Q250" s="29">
        <f t="shared" si="61"/>
        <v>0.11327546296296297</v>
      </c>
      <c r="R250">
        <f t="shared" si="62"/>
        <v>1374</v>
      </c>
      <c r="S250">
        <f t="shared" si="60"/>
        <v>1237.902789284728</v>
      </c>
      <c r="T250" s="27" t="s">
        <v>555</v>
      </c>
      <c r="U250" s="29">
        <v>0.12572916666666667</v>
      </c>
    </row>
    <row r="251" spans="17:21" x14ac:dyDescent="0.25">
      <c r="Q251" s="29">
        <f t="shared" si="61"/>
        <v>0.11327546296296297</v>
      </c>
      <c r="R251">
        <f t="shared" si="62"/>
        <v>1374</v>
      </c>
      <c r="S251">
        <f t="shared" si="60"/>
        <v>1233.4744083654377</v>
      </c>
      <c r="T251" s="27" t="s">
        <v>1662</v>
      </c>
      <c r="U251" s="29">
        <v>0.12618055555555555</v>
      </c>
    </row>
    <row r="252" spans="17:21" x14ac:dyDescent="0.25">
      <c r="Q252" s="29">
        <f t="shared" si="61"/>
        <v>0.11327546296296297</v>
      </c>
      <c r="R252">
        <f t="shared" si="62"/>
        <v>1374</v>
      </c>
      <c r="S252">
        <f t="shared" si="60"/>
        <v>1228.4039462866538</v>
      </c>
      <c r="T252" s="27" t="s">
        <v>722</v>
      </c>
      <c r="U252" s="29">
        <v>0.12670138888888891</v>
      </c>
    </row>
    <row r="253" spans="17:21" x14ac:dyDescent="0.25">
      <c r="Q253" s="29">
        <f t="shared" si="61"/>
        <v>0.11327546296296297</v>
      </c>
      <c r="R253">
        <f t="shared" si="62"/>
        <v>1374</v>
      </c>
      <c r="S253">
        <f t="shared" si="60"/>
        <v>1223.1524467891579</v>
      </c>
      <c r="T253" s="27" t="s">
        <v>1663</v>
      </c>
      <c r="U253" s="29">
        <v>0.12724537037037037</v>
      </c>
    </row>
    <row r="254" spans="17:21" x14ac:dyDescent="0.25">
      <c r="Q254" s="29">
        <f t="shared" si="61"/>
        <v>0.11327546296296297</v>
      </c>
      <c r="R254">
        <f t="shared" si="62"/>
        <v>1374</v>
      </c>
      <c r="S254">
        <f t="shared" si="60"/>
        <v>1221.485875193024</v>
      </c>
      <c r="T254" s="27" t="s">
        <v>511</v>
      </c>
      <c r="U254" s="29">
        <v>0.12741898148148148</v>
      </c>
    </row>
    <row r="255" spans="17:21" x14ac:dyDescent="0.25">
      <c r="Q255" s="29">
        <f t="shared" si="61"/>
        <v>0.11327546296296297</v>
      </c>
      <c r="R255">
        <f t="shared" si="62"/>
        <v>1374</v>
      </c>
      <c r="S255">
        <f t="shared" si="60"/>
        <v>1214.0969664138679</v>
      </c>
      <c r="T255" s="27" t="s">
        <v>1664</v>
      </c>
      <c r="U255" s="29">
        <v>0.12819444444444444</v>
      </c>
    </row>
    <row r="256" spans="17:21" x14ac:dyDescent="0.25">
      <c r="Q256" s="29">
        <f t="shared" si="61"/>
        <v>0.11327546296296297</v>
      </c>
      <c r="R256">
        <f t="shared" si="62"/>
        <v>1374</v>
      </c>
      <c r="S256">
        <f t="shared" si="60"/>
        <v>1210.3814581458148</v>
      </c>
      <c r="T256" s="27" t="s">
        <v>1121</v>
      </c>
      <c r="U256" s="29">
        <v>0.12858796296296296</v>
      </c>
    </row>
    <row r="257" spans="17:21" x14ac:dyDescent="0.25">
      <c r="Q257" s="29">
        <f t="shared" si="61"/>
        <v>0.11327546296296297</v>
      </c>
      <c r="R257">
        <f t="shared" si="62"/>
        <v>1374</v>
      </c>
      <c r="S257">
        <f t="shared" si="60"/>
        <v>1197.4477292965273</v>
      </c>
      <c r="T257" s="27" t="s">
        <v>188</v>
      </c>
      <c r="U257" s="29">
        <v>0.12997685185185184</v>
      </c>
    </row>
    <row r="258" spans="17:21" x14ac:dyDescent="0.25">
      <c r="Q258" s="29">
        <f t="shared" si="61"/>
        <v>0.11327546296296297</v>
      </c>
      <c r="R258">
        <f t="shared" si="62"/>
        <v>1374</v>
      </c>
      <c r="S258">
        <f t="shared" si="60"/>
        <v>1191.2950035435863</v>
      </c>
      <c r="T258" s="27" t="s">
        <v>1665</v>
      </c>
      <c r="U258" s="29">
        <v>0.13064814814814815</v>
      </c>
    </row>
    <row r="259" spans="17:21" x14ac:dyDescent="0.25">
      <c r="Q259" s="29">
        <f t="shared" si="61"/>
        <v>0.11327546296296297</v>
      </c>
      <c r="R259">
        <f t="shared" si="62"/>
        <v>1374</v>
      </c>
      <c r="S259">
        <f t="shared" si="60"/>
        <v>1190.2405735528414</v>
      </c>
      <c r="T259" s="27" t="s">
        <v>551</v>
      </c>
      <c r="U259" s="29">
        <v>0.13076388888888887</v>
      </c>
    </row>
    <row r="260" spans="17:21" x14ac:dyDescent="0.25">
      <c r="Q260" s="29">
        <f t="shared" si="61"/>
        <v>0.11327546296296297</v>
      </c>
      <c r="R260">
        <f t="shared" si="62"/>
        <v>1374</v>
      </c>
      <c r="S260">
        <f t="shared" si="60"/>
        <v>1188.3472958642631</v>
      </c>
      <c r="T260" s="27" t="s">
        <v>452</v>
      </c>
      <c r="U260" s="29">
        <v>0.13097222222222224</v>
      </c>
    </row>
    <row r="261" spans="17:21" x14ac:dyDescent="0.25">
      <c r="Q261" s="29">
        <f t="shared" si="61"/>
        <v>0.11327546296296297</v>
      </c>
      <c r="R261">
        <f t="shared" si="62"/>
        <v>1374</v>
      </c>
      <c r="S261">
        <f t="shared" si="60"/>
        <v>1186.6694316978469</v>
      </c>
      <c r="T261" s="27" t="s">
        <v>529</v>
      </c>
      <c r="U261" s="29">
        <v>0.13115740740740742</v>
      </c>
    </row>
    <row r="262" spans="17:21" x14ac:dyDescent="0.25">
      <c r="Q262" s="29">
        <f t="shared" si="61"/>
        <v>0.11327546296296297</v>
      </c>
      <c r="R262">
        <f t="shared" si="62"/>
        <v>1374</v>
      </c>
      <c r="S262">
        <f t="shared" si="60"/>
        <v>1185.623170516664</v>
      </c>
      <c r="T262" s="27" t="s">
        <v>554</v>
      </c>
      <c r="U262" s="29">
        <v>0.13127314814814814</v>
      </c>
    </row>
    <row r="263" spans="17:21" x14ac:dyDescent="0.25">
      <c r="Q263" s="29">
        <f t="shared" si="61"/>
        <v>0.11327546296296297</v>
      </c>
      <c r="R263">
        <f t="shared" si="62"/>
        <v>1374</v>
      </c>
      <c r="S263">
        <f t="shared" si="60"/>
        <v>1184.6831116201217</v>
      </c>
      <c r="T263" s="27" t="s">
        <v>1485</v>
      </c>
      <c r="U263" s="29">
        <v>0.13137731481481482</v>
      </c>
    </row>
    <row r="264" spans="17:21" x14ac:dyDescent="0.25">
      <c r="Q264" s="29">
        <f t="shared" si="61"/>
        <v>0.11327546296296297</v>
      </c>
      <c r="R264">
        <f t="shared" si="62"/>
        <v>1374</v>
      </c>
      <c r="S264">
        <f t="shared" si="60"/>
        <v>1183.1196551117368</v>
      </c>
      <c r="T264" s="27" t="s">
        <v>688</v>
      </c>
      <c r="U264" s="29">
        <v>0.13155092592592593</v>
      </c>
    </row>
    <row r="265" spans="17:21" x14ac:dyDescent="0.25">
      <c r="Q265" s="29">
        <f t="shared" si="61"/>
        <v>0.11327546296296297</v>
      </c>
      <c r="R265">
        <f t="shared" si="62"/>
        <v>1374</v>
      </c>
      <c r="S265">
        <f t="shared" si="60"/>
        <v>1177.0098905908096</v>
      </c>
      <c r="T265" s="27" t="s">
        <v>1666</v>
      </c>
      <c r="U265" s="29">
        <v>0.13223379629629631</v>
      </c>
    </row>
    <row r="266" spans="17:21" x14ac:dyDescent="0.25">
      <c r="Q266" s="29">
        <f t="shared" si="61"/>
        <v>0.11327546296296297</v>
      </c>
      <c r="R266">
        <f t="shared" si="62"/>
        <v>1374</v>
      </c>
      <c r="S266">
        <f t="shared" si="60"/>
        <v>1171.9834408227298</v>
      </c>
      <c r="T266" s="27" t="s">
        <v>1269</v>
      </c>
      <c r="U266" s="29">
        <v>0.13280092592592593</v>
      </c>
    </row>
    <row r="267" spans="17:21" x14ac:dyDescent="0.25">
      <c r="Q267" s="29">
        <f t="shared" si="61"/>
        <v>0.11327546296296297</v>
      </c>
      <c r="R267">
        <f t="shared" si="62"/>
        <v>1374</v>
      </c>
      <c r="S267">
        <f t="shared" si="60"/>
        <v>1169.8423662461942</v>
      </c>
      <c r="T267" s="27" t="s">
        <v>752</v>
      </c>
      <c r="U267" s="29">
        <v>0.13304398148148147</v>
      </c>
    </row>
    <row r="268" spans="17:21" x14ac:dyDescent="0.25">
      <c r="Q268" s="29">
        <f t="shared" si="61"/>
        <v>0.11327546296296297</v>
      </c>
      <c r="R268">
        <f t="shared" si="62"/>
        <v>1374</v>
      </c>
      <c r="S268">
        <f t="shared" si="60"/>
        <v>1164.1708942948662</v>
      </c>
      <c r="T268" s="27" t="s">
        <v>776</v>
      </c>
      <c r="U268" s="29">
        <v>0.13369212962962965</v>
      </c>
    </row>
    <row r="269" spans="17:21" x14ac:dyDescent="0.25">
      <c r="Q269" s="29">
        <f t="shared" si="61"/>
        <v>0.11327546296296297</v>
      </c>
      <c r="R269">
        <f t="shared" si="62"/>
        <v>1374</v>
      </c>
      <c r="S269">
        <f t="shared" si="60"/>
        <v>1157.7561773568664</v>
      </c>
      <c r="T269" s="27" t="s">
        <v>121</v>
      </c>
      <c r="U269" s="29">
        <v>0.13443287037037036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version longue</vt:lpstr>
      <vt:lpstr>version moyenne</vt:lpstr>
      <vt:lpstr>version courte</vt:lpstr>
      <vt:lpstr>brouillon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SULLY</dc:creator>
  <cp:lastModifiedBy>ilus</cp:lastModifiedBy>
  <dcterms:created xsi:type="dcterms:W3CDTF">2014-07-28T18:47:47Z</dcterms:created>
  <dcterms:modified xsi:type="dcterms:W3CDTF">2014-09-14T14:48:15Z</dcterms:modified>
</cp:coreProperties>
</file>